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df782128a906e6a5/Desktop/"/>
    </mc:Choice>
  </mc:AlternateContent>
  <xr:revisionPtr revIDLastSave="11" documentId="8_{C809C8D3-D2B8-4DB9-B4D5-604422CB9BF7}" xr6:coauthVersionLast="47" xr6:coauthVersionMax="47" xr10:uidLastSave="{0D96DE6E-269E-471B-878C-416324934EFE}"/>
  <bookViews>
    <workbookView xWindow="-110" yWindow="-110" windowWidth="19420" windowHeight="10300" tabRatio="888" activeTab="5" xr2:uid="{00000000-000D-0000-FFFF-FFFF00000000}"/>
  </bookViews>
  <sheets>
    <sheet name="Export Summary" sheetId="1" r:id="rId1"/>
    <sheet name="New Construction_Primary Res." sheetId="2" r:id="rId2"/>
    <sheet name="400-999sqft" sheetId="6" r:id="rId3"/>
    <sheet name="Renovation or Addition" sheetId="3" r:id="rId4"/>
    <sheet name="Campground Sheds" sheetId="4" r:id="rId5"/>
    <sheet name="Lookup" sheetId="5" r:id="rId6"/>
  </sheets>
  <calcPr calcId="191029"/>
</workbook>
</file>

<file path=xl/calcChain.xml><?xml version="1.0" encoding="utf-8"?>
<calcChain xmlns="http://schemas.openxmlformats.org/spreadsheetml/2006/main">
  <c r="C16" i="6" l="1"/>
  <c r="C17" i="6" s="1"/>
  <c r="H9" i="5"/>
  <c r="H10" i="5" s="1"/>
  <c r="H11" i="5" s="1"/>
  <c r="H12" i="5" s="1"/>
  <c r="G9" i="5"/>
  <c r="G10" i="5" s="1"/>
  <c r="G11" i="5" s="1"/>
  <c r="G12" i="5" s="1"/>
  <c r="G13" i="5" s="1"/>
  <c r="C9" i="5"/>
  <c r="C10" i="5" s="1"/>
  <c r="F9" i="5"/>
  <c r="F10" i="5" s="1"/>
  <c r="F11" i="5" s="1"/>
  <c r="F12" i="5" s="1"/>
  <c r="F13" i="5" s="1"/>
  <c r="F14" i="5" s="1"/>
  <c r="F15" i="5" s="1"/>
  <c r="E9" i="5"/>
  <c r="E10" i="5" s="1"/>
  <c r="D9" i="5"/>
  <c r="D10" i="5" s="1"/>
  <c r="D11" i="5" s="1"/>
  <c r="C34" i="2"/>
  <c r="C35" i="2" s="1"/>
  <c r="C32" i="2"/>
  <c r="C26" i="2"/>
  <c r="E11" i="5" l="1"/>
  <c r="B15" i="3" s="1"/>
  <c r="C16" i="3" s="1"/>
  <c r="C17" i="3" s="1"/>
  <c r="B17" i="4"/>
  <c r="C18" i="4" s="1"/>
  <c r="H13" i="5"/>
  <c r="H14" i="5" s="1"/>
  <c r="H15" i="5" s="1"/>
  <c r="H16" i="5" s="1"/>
  <c r="H17" i="5" s="1"/>
  <c r="H18" i="5" s="1"/>
  <c r="H19" i="5" s="1"/>
  <c r="H20" i="5" s="1"/>
  <c r="H21" i="5" s="1"/>
  <c r="H22" i="5" s="1"/>
  <c r="H23" i="5" s="1"/>
  <c r="C14" i="4"/>
  <c r="C19" i="4" s="1"/>
  <c r="G14" i="5"/>
  <c r="G15" i="5" s="1"/>
  <c r="G16" i="5" s="1"/>
  <c r="G17" i="5" s="1"/>
  <c r="G18" i="5" s="1"/>
  <c r="G19" i="5" s="1"/>
  <c r="G20" i="5" s="1"/>
  <c r="G21" i="5" s="1"/>
  <c r="G22" i="5" s="1"/>
  <c r="G23" i="5" s="1"/>
  <c r="F16" i="5"/>
  <c r="F17" i="5" s="1"/>
  <c r="F18" i="5" s="1"/>
  <c r="F19" i="5" s="1"/>
  <c r="F20" i="5" s="1"/>
  <c r="F21" i="5" s="1"/>
  <c r="F22" i="5" s="1"/>
  <c r="F23" i="5" s="1"/>
  <c r="D12" i="5"/>
  <c r="C13" i="5"/>
  <c r="C14" i="5" s="1"/>
  <c r="C15" i="5" s="1"/>
  <c r="C16" i="5" s="1"/>
  <c r="C17" i="5" s="1"/>
  <c r="C18" i="5" s="1"/>
  <c r="C19" i="5" s="1"/>
  <c r="C20" i="5" s="1"/>
  <c r="C21" i="5" s="1"/>
  <c r="C22" i="5" s="1"/>
  <c r="C23" i="5" s="1"/>
  <c r="C14" i="2"/>
  <c r="E13" i="5"/>
  <c r="E14" i="5" s="1"/>
  <c r="E15" i="5" s="1"/>
  <c r="E16" i="5" s="1"/>
  <c r="E17" i="5" s="1"/>
  <c r="E18" i="5" s="1"/>
  <c r="E19" i="5" s="1"/>
  <c r="E20" i="5" s="1"/>
  <c r="E21" i="5" s="1"/>
  <c r="E22" i="5" s="1"/>
  <c r="E23" i="5" s="1"/>
  <c r="B19" i="2"/>
  <c r="C20" i="2" s="1"/>
  <c r="D13" i="5" l="1"/>
  <c r="D14" i="5" s="1"/>
  <c r="D15" i="5" s="1"/>
  <c r="D16" i="5" s="1"/>
  <c r="D17" i="5" s="1"/>
  <c r="D18" i="5" s="1"/>
  <c r="D19" i="5" s="1"/>
  <c r="D20" i="5" s="1"/>
  <c r="D21" i="5" s="1"/>
  <c r="D22" i="5" s="1"/>
  <c r="D23" i="5" s="1"/>
  <c r="C17" i="2"/>
  <c r="C21" i="2" s="1"/>
  <c r="C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 Fewster</author>
  </authors>
  <commentList>
    <comment ref="C25" authorId="0" shapeId="0" xr:uid="{4345CCF9-06A1-4417-8718-16A7BD6FBA40}">
      <text>
        <r>
          <rPr>
            <b/>
            <sz val="9"/>
            <color indexed="81"/>
            <rFont val="Tahoma"/>
            <family val="2"/>
          </rPr>
          <t>Jon Fewster:</t>
        </r>
        <r>
          <rPr>
            <sz val="9"/>
            <color indexed="81"/>
            <rFont val="Tahoma"/>
            <family val="2"/>
          </rPr>
          <t xml:space="preserve">
Confirmed with Craig Hook 5/6/23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 Fewster</author>
  </authors>
  <commentList>
    <comment ref="B9" authorId="0" shapeId="0" xr:uid="{F3E971B1-5205-432D-B778-3857E189EC83}">
      <text>
        <r>
          <rPr>
            <b/>
            <sz val="9"/>
            <color indexed="81"/>
            <rFont val="Tahoma"/>
            <family val="2"/>
          </rPr>
          <t>Jon Fewster:</t>
        </r>
        <r>
          <rPr>
            <sz val="9"/>
            <color indexed="81"/>
            <rFont val="Tahoma"/>
            <family val="2"/>
          </rPr>
          <t xml:space="preserve">
Despite 2022 COLA of 8.7%, EMC Board approved fee inceases of 5% for 2023.</t>
        </r>
      </text>
    </comment>
    <comment ref="B10" authorId="0" shapeId="0" xr:uid="{4F84C935-46DC-4382-9624-323F9E58DFA1}">
      <text>
        <r>
          <rPr>
            <b/>
            <sz val="9"/>
            <color indexed="81"/>
            <rFont val="Tahoma"/>
          </rPr>
          <t>Jon Fewster:</t>
        </r>
        <r>
          <rPr>
            <sz val="9"/>
            <color indexed="81"/>
            <rFont val="Tahoma"/>
          </rPr>
          <t xml:space="preserve">
2024 SS COLA = 3.2%</t>
        </r>
      </text>
    </comment>
  </commentList>
</comments>
</file>

<file path=xl/sharedStrings.xml><?xml version="1.0" encoding="utf-8"?>
<sst xmlns="http://schemas.openxmlformats.org/spreadsheetml/2006/main" count="128" uniqueCount="67">
  <si>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</si>
  <si>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</si>
  <si>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</si>
  <si>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</si>
  <si>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Construction Fee Calculator</t>
  </si>
  <si>
    <t>Table 1</t>
  </si>
  <si>
    <r>
      <rPr>
        <b/>
        <sz val="11"/>
        <color indexed="8"/>
        <rFont val="Calibri"/>
        <family val="2"/>
      </rPr>
      <t>Edelweiss Fee Calculator for Construction of Primary Residence</t>
    </r>
  </si>
  <si>
    <r>
      <rPr>
        <b/>
        <sz val="11"/>
        <color indexed="8"/>
        <rFont val="Calibri"/>
        <family val="2"/>
      </rPr>
      <t>Official amounts calculated by EMC Management.</t>
    </r>
  </si>
  <si>
    <t>Name and mailing address of member:</t>
  </si>
  <si>
    <t>Parcel Number:</t>
  </si>
  <si>
    <t>Property Address:</t>
  </si>
  <si>
    <t>Year of Application</t>
  </si>
  <si>
    <t>Homeowner to fill in blue cells</t>
  </si>
  <si>
    <t>Total square footage: this includes square footage of home, plus any areas covered by a roof, including sheds, garages, carports and covered decks.</t>
  </si>
  <si>
    <t>FEE CATEGORY / DESCRIPTION</t>
  </si>
  <si>
    <t>TOTAL FEE DUE</t>
  </si>
  <si>
    <t>FORM / Notes</t>
  </si>
  <si>
    <t>Architectural Review Fee</t>
  </si>
  <si>
    <t>Form A</t>
  </si>
  <si>
    <t>Construction Fee</t>
  </si>
  <si>
    <t>Base fee: 1000 sq.ft. or less</t>
  </si>
  <si>
    <t>Form C with reference to Appendix B</t>
  </si>
  <si>
    <t>For square footage over 1,000:</t>
  </si>
  <si>
    <t>Rate per square foot</t>
  </si>
  <si>
    <t>Fee</t>
  </si>
  <si>
    <t>Total Construction Fee</t>
  </si>
  <si>
    <t>Water hook-up fee</t>
  </si>
  <si>
    <t>Appendix B</t>
  </si>
  <si>
    <t>Base fee</t>
  </si>
  <si>
    <t>Equipment: Meter + Vault pass-through cost</t>
  </si>
  <si>
    <t>Pass-through of actual costs</t>
  </si>
  <si>
    <t>Total Water hook-up fee</t>
  </si>
  <si>
    <r>
      <rPr>
        <b/>
        <sz val="11"/>
        <color indexed="8"/>
        <rFont val="Calibri"/>
        <family val="2"/>
      </rPr>
      <t>Central Sewage Fee: LOSS (Large Onsite Sewer System)</t>
    </r>
  </si>
  <si>
    <t>On central sewage? If no, do not complete LOSS section</t>
  </si>
  <si>
    <t>NO</t>
  </si>
  <si>
    <t>Number of bedrooms</t>
  </si>
  <si>
    <t>Base rate for home up to and including 2 bedrooms</t>
  </si>
  <si>
    <t>Rate per additional Bedroom</t>
  </si>
  <si>
    <t>Fee for additional bedrooms</t>
  </si>
  <si>
    <t>Total LOSS fee</t>
  </si>
  <si>
    <t>Estimated Total</t>
  </si>
  <si>
    <t>*Note: Any construction started prior to ACC approval will be billed at 2x the construction fees, with a minimum invoiced amount of $1000</t>
  </si>
  <si>
    <t>**Official amounts to be calculated by EMC Management.</t>
  </si>
  <si>
    <t>YES</t>
  </si>
  <si>
    <t>Renovation or Addition</t>
  </si>
  <si>
    <r>
      <rPr>
        <b/>
        <sz val="11"/>
        <color indexed="8"/>
        <rFont val="Calibri"/>
        <family val="2"/>
      </rPr>
      <t>Edelweiss Fee Calculator for Renovation or Addition</t>
    </r>
  </si>
  <si>
    <t>Total square footage added: this includes square footage to home, plus any areas newly covered by a roof, including sheds, garages, carports and covered decks.</t>
  </si>
  <si>
    <t>Form B</t>
  </si>
  <si>
    <t>Campground Sheds</t>
  </si>
  <si>
    <r>
      <rPr>
        <b/>
        <sz val="11"/>
        <color indexed="8"/>
        <rFont val="Calibri"/>
        <family val="2"/>
      </rPr>
      <t>Edelweiss Fee Calculator for Construction of Campground Storage Shed</t>
    </r>
  </si>
  <si>
    <t>Total square footage: includes square footage of structure plus porches and decks.   Maximum allowable area of structure, including porches and decks = 120sf</t>
  </si>
  <si>
    <t>Form E</t>
  </si>
  <si>
    <t>Lookup</t>
  </si>
  <si>
    <t>Central Sewage</t>
  </si>
  <si>
    <t>Yes</t>
  </si>
  <si>
    <t>No</t>
  </si>
  <si>
    <t>Every year, EMC to fill in these cells: consult with Treasurer or Finance Committee</t>
  </si>
  <si>
    <t>Inflation Rate</t>
  </si>
  <si>
    <t>Year</t>
  </si>
  <si>
    <t>Social Security Index</t>
  </si>
  <si>
    <t>Architectual Review Fee</t>
  </si>
  <si>
    <t>Base Construction Fee</t>
  </si>
  <si>
    <t>Construction Rate</t>
  </si>
  <si>
    <t>Water hookup fee</t>
  </si>
  <si>
    <t>Central sewage fee</t>
  </si>
  <si>
    <t>Campground Shed Review Fee</t>
  </si>
  <si>
    <t>Homeowner / EMC Manager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</si>
</sst>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 &quot;* #,##0&quot; &quot;;&quot; &quot;* \(#,##0\);&quot; &quot;* &quot;-&quot;??&quot; &quot;"/>
    <numFmt numFmtId="165" formatCode="&quot; &quot;&quot;$&quot;* #,##0.00&quot; &quot;;&quot; &quot;&quot;$&quot;* \(#,##0.00\);&quot; &quot;&quot;$&quot;* &quot;-&quot;??&quot; &quot;"/>
    <numFmt numFmtId="166" formatCode="&quot; &quot;&quot;$&quot;* #,##0&quot; &quot;;&quot; &quot;&quot;$&quot;* \(#,##0\);&quot; &quot;&quot;$&quot;* &quot;-&quot;??&quot; &quot;"/>
    <numFmt numFmtId="167" formatCode="0.0%"/>
  </numFmts>
  <fonts count="10" x14ac:knownFonts="1">
    <font>
      <sz val="11"/>
      <color indexed="8"/>
      <name val="Calibri"/>
    </font>
    <font>
      <sz val="12"/>
      <color indexed="8"/>
      <name val="Calibri"/>
      <family val="2"/>
    </font>
    <font>
      <sz val="14"/>
      <color indexed="8"/>
      <name val="Calibri"/>
      <family val="2"/>
    </font>
    <font>
      <u/>
      <sz val="12"/>
      <color indexed="11"/>
      <name val="Calibri"/>
      <family val="2"/>
    </font>
    <font>
      <b/>
      <sz val="11"/>
      <color indexed="8"/>
      <name val="Calibri"/>
      <family val="2"/>
    </font>
    <font>
      <sz val="11"/>
      <color indexed="8"/>
      <name val="Calibri"/>
      <family val="2"/>
    </font>
    <font>
      <sz val="9"/>
      <color indexed="81"/>
      <name val="Tahoma"/>
      <family val="2"/>
    </font>
    <font>
      <b/>
      <sz val="9"/>
      <color indexed="81"/>
      <name val="Tahoma"/>
      <family val="2"/>
    </font>
    <font>
      <sz val="9"/>
      <color indexed="81"/>
      <name val="Tahoma"/>
    </font>
    <font>
      <b/>
      <sz val="9"/>
      <color indexed="81"/>
      <name val="Tahoma"/>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16">
    <border>
      <left/>
      <right/>
      <top/>
      <bottom/>
      <diagonal/>
    </border>
    <border>
      <left style="thin">
        <color indexed="12"/>
      </left>
      <right style="thin">
        <color indexed="12"/>
      </right>
      <top style="thin">
        <color indexed="12"/>
      </top>
      <bottom style="medium">
        <color indexed="8"/>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medium">
        <color indexed="8"/>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bottom/>
      <diagonal/>
    </border>
    <border>
      <left/>
      <right/>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diagonal/>
    </border>
  </borders>
  <cellStyleXfs count="2">
    <xf numFmtId="0" fontId="0" fillId="0" borderId="0" applyNumberFormat="0" applyFill="0" applyBorder="0" applyProtection="0"/>
    <xf numFmtId="44" fontId="5" fillId="0" borderId="0" applyFont="0" applyFill="0" applyBorder="0" applyAlignment="0" applyProtection="0"/>
  </cellStyleXfs>
  <cellXfs count="8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49" fontId="4" fillId="0" borderId="1" xfId="0" applyNumberFormat="1" applyFont="1" applyBorder="1"/>
    <xf numFmtId="0" fontId="4" fillId="0" borderId="1" xfId="0" applyFont="1" applyBorder="1"/>
    <xf numFmtId="0" fontId="0" fillId="0" borderId="1" xfId="0" applyBorder="1"/>
    <xf numFmtId="49" fontId="4" fillId="4" borderId="1" xfId="0" applyNumberFormat="1" applyFont="1" applyFill="1" applyBorder="1" applyAlignment="1">
      <alignment horizontal="right"/>
    </xf>
    <xf numFmtId="0" fontId="4" fillId="0" borderId="2" xfId="0" applyFont="1" applyBorder="1"/>
    <xf numFmtId="0" fontId="0" fillId="0" borderId="2" xfId="0" applyBorder="1"/>
    <xf numFmtId="49" fontId="4" fillId="0" borderId="3" xfId="0" applyNumberFormat="1" applyFont="1" applyBorder="1"/>
    <xf numFmtId="0" fontId="0" fillId="0" borderId="3" xfId="0" applyBorder="1"/>
    <xf numFmtId="0" fontId="0" fillId="4" borderId="3" xfId="0" applyFill="1" applyBorder="1"/>
    <xf numFmtId="0" fontId="0" fillId="4" borderId="2" xfId="0" applyFill="1" applyBorder="1"/>
    <xf numFmtId="49" fontId="4" fillId="0" borderId="2" xfId="0" applyNumberFormat="1" applyFont="1" applyBorder="1"/>
    <xf numFmtId="0" fontId="0" fillId="0" borderId="4" xfId="0" applyBorder="1"/>
    <xf numFmtId="49" fontId="4" fillId="0" borderId="5" xfId="0" applyNumberFormat="1" applyFont="1" applyBorder="1"/>
    <xf numFmtId="0" fontId="0" fillId="5" borderId="6" xfId="0" applyNumberFormat="1" applyFill="1" applyBorder="1"/>
    <xf numFmtId="0" fontId="0" fillId="0" borderId="7" xfId="0" applyBorder="1"/>
    <xf numFmtId="0" fontId="0" fillId="0" borderId="8" xfId="0" applyBorder="1"/>
    <xf numFmtId="49" fontId="0" fillId="5" borderId="9" xfId="0" applyNumberFormat="1" applyFill="1" applyBorder="1"/>
    <xf numFmtId="0" fontId="4" fillId="0" borderId="2" xfId="0" applyFont="1" applyBorder="1" applyAlignment="1">
      <alignment horizontal="center"/>
    </xf>
    <xf numFmtId="49" fontId="0" fillId="4" borderId="5" xfId="0" applyNumberFormat="1" applyFill="1" applyBorder="1" applyAlignment="1">
      <alignment horizontal="left" vertical="top" wrapText="1"/>
    </xf>
    <xf numFmtId="164" fontId="0" fillId="5" borderId="10" xfId="0" applyNumberFormat="1" applyFill="1" applyBorder="1"/>
    <xf numFmtId="0" fontId="0" fillId="0" borderId="11" xfId="0" applyBorder="1"/>
    <xf numFmtId="0" fontId="0" fillId="0" borderId="12" xfId="0" applyBorder="1"/>
    <xf numFmtId="0" fontId="0" fillId="4" borderId="12" xfId="0" applyFill="1" applyBorder="1"/>
    <xf numFmtId="49" fontId="0" fillId="6" borderId="13" xfId="0" applyNumberFormat="1" applyFill="1" applyBorder="1" applyAlignment="1">
      <alignment horizontal="left" wrapText="1"/>
    </xf>
    <xf numFmtId="0" fontId="0" fillId="6" borderId="13" xfId="0" applyFill="1" applyBorder="1"/>
    <xf numFmtId="49" fontId="0" fillId="6" borderId="13" xfId="0" applyNumberFormat="1" applyFill="1" applyBorder="1"/>
    <xf numFmtId="49" fontId="4" fillId="0" borderId="11" xfId="0" applyNumberFormat="1" applyFont="1" applyBorder="1"/>
    <xf numFmtId="165" fontId="4" fillId="0" borderId="14" xfId="0" applyNumberFormat="1" applyFont="1" applyBorder="1"/>
    <xf numFmtId="49" fontId="0" fillId="4" borderId="11" xfId="0" applyNumberFormat="1" applyFill="1" applyBorder="1"/>
    <xf numFmtId="0" fontId="0" fillId="4" borderId="2" xfId="0" applyFill="1" applyBorder="1" applyAlignment="1">
      <alignment horizontal="center"/>
    </xf>
    <xf numFmtId="49" fontId="0" fillId="0" borderId="2" xfId="0" applyNumberFormat="1" applyBorder="1" applyAlignment="1">
      <alignment horizontal="left"/>
    </xf>
    <xf numFmtId="165" fontId="0" fillId="0" borderId="2" xfId="0" applyNumberFormat="1" applyBorder="1"/>
    <xf numFmtId="49" fontId="0" fillId="4" borderId="2" xfId="0" applyNumberFormat="1" applyFill="1" applyBorder="1" applyAlignment="1">
      <alignment horizontal="center"/>
    </xf>
    <xf numFmtId="49" fontId="0" fillId="4" borderId="2" xfId="0" applyNumberFormat="1" applyFill="1" applyBorder="1" applyAlignment="1">
      <alignment horizontal="left" wrapText="1"/>
    </xf>
    <xf numFmtId="165" fontId="0" fillId="0" borderId="12" xfId="0" applyNumberFormat="1" applyBorder="1"/>
    <xf numFmtId="49" fontId="4" fillId="0" borderId="2" xfId="0" applyNumberFormat="1" applyFont="1" applyBorder="1" applyAlignment="1">
      <alignment horizontal="left"/>
    </xf>
    <xf numFmtId="49" fontId="0" fillId="4" borderId="2" xfId="0" applyNumberFormat="1" applyFill="1" applyBorder="1"/>
    <xf numFmtId="0" fontId="0" fillId="4" borderId="2" xfId="0" applyFill="1" applyBorder="1" applyAlignment="1">
      <alignment horizontal="right" wrapText="1"/>
    </xf>
    <xf numFmtId="165" fontId="4" fillId="0" borderId="2" xfId="0" applyNumberFormat="1" applyFont="1" applyBorder="1"/>
    <xf numFmtId="165" fontId="0" fillId="0" borderId="11" xfId="0" applyNumberFormat="1" applyBorder="1"/>
    <xf numFmtId="0" fontId="4" fillId="0" borderId="4" xfId="0" applyFont="1" applyBorder="1" applyAlignment="1">
      <alignment horizontal="left"/>
    </xf>
    <xf numFmtId="49" fontId="0" fillId="0" borderId="5" xfId="0" applyNumberFormat="1" applyBorder="1" applyAlignment="1">
      <alignment horizontal="left"/>
    </xf>
    <xf numFmtId="49" fontId="0" fillId="5" borderId="10" xfId="0" applyNumberFormat="1" applyFill="1" applyBorder="1" applyAlignment="1">
      <alignment horizontal="center"/>
    </xf>
    <xf numFmtId="0" fontId="0" fillId="0" borderId="15" xfId="0" applyBorder="1" applyAlignment="1">
      <alignment horizontal="right"/>
    </xf>
    <xf numFmtId="0" fontId="0" fillId="5" borderId="10" xfId="0" applyNumberFormat="1" applyFill="1" applyBorder="1"/>
    <xf numFmtId="165" fontId="0" fillId="0" borderId="7" xfId="0" applyNumberFormat="1" applyBorder="1"/>
    <xf numFmtId="0" fontId="0" fillId="0" borderId="11" xfId="0" applyBorder="1" applyAlignment="1">
      <alignment horizontal="right"/>
    </xf>
    <xf numFmtId="166" fontId="0" fillId="0" borderId="2" xfId="0" applyNumberFormat="1" applyBorder="1"/>
    <xf numFmtId="0" fontId="0" fillId="0" borderId="2" xfId="0" applyBorder="1" applyAlignment="1">
      <alignment horizontal="right"/>
    </xf>
    <xf numFmtId="49" fontId="0" fillId="0" borderId="12" xfId="0" applyNumberFormat="1" applyBorder="1"/>
    <xf numFmtId="0" fontId="4" fillId="0" borderId="2" xfId="0" applyFont="1" applyBorder="1" applyAlignment="1">
      <alignment horizontal="left"/>
    </xf>
    <xf numFmtId="0" fontId="0" fillId="0" borderId="14" xfId="0" applyBorder="1"/>
    <xf numFmtId="165" fontId="4" fillId="0" borderId="11" xfId="0" applyNumberFormat="1" applyFont="1" applyBorder="1"/>
    <xf numFmtId="0" fontId="0" fillId="4" borderId="2" xfId="0" applyFill="1" applyBorder="1" applyAlignment="1">
      <alignment horizontal="left" wrapText="1"/>
    </xf>
    <xf numFmtId="49" fontId="0" fillId="0" borderId="2" xfId="0" applyNumberFormat="1" applyBorder="1"/>
    <xf numFmtId="0" fontId="0" fillId="4" borderId="11" xfId="0" applyFill="1" applyBorder="1"/>
    <xf numFmtId="165" fontId="4" fillId="0" borderId="12" xfId="0" applyNumberFormat="1" applyFont="1" applyBorder="1"/>
    <xf numFmtId="49" fontId="0" fillId="0" borderId="4" xfId="0" applyNumberFormat="1" applyBorder="1"/>
    <xf numFmtId="49" fontId="0" fillId="7" borderId="9" xfId="0" applyNumberFormat="1" applyFill="1" applyBorder="1"/>
    <xf numFmtId="0" fontId="0" fillId="7" borderId="6" xfId="0" applyFill="1" applyBorder="1"/>
    <xf numFmtId="9" fontId="4" fillId="0" borderId="2" xfId="0" applyNumberFormat="1" applyFont="1" applyBorder="1"/>
    <xf numFmtId="49" fontId="4" fillId="0" borderId="2" xfId="0" applyNumberFormat="1" applyFont="1" applyBorder="1" applyAlignment="1">
      <alignment horizontal="right"/>
    </xf>
    <xf numFmtId="49" fontId="4" fillId="4" borderId="2" xfId="0" applyNumberFormat="1" applyFont="1" applyFill="1" applyBorder="1" applyAlignment="1">
      <alignment horizontal="right" wrapText="1"/>
    </xf>
    <xf numFmtId="0" fontId="4" fillId="0" borderId="2" xfId="0" applyNumberFormat="1" applyFont="1" applyBorder="1"/>
    <xf numFmtId="9" fontId="0" fillId="0" borderId="2" xfId="0" applyNumberFormat="1" applyBorder="1"/>
    <xf numFmtId="9" fontId="0" fillId="0" borderId="4" xfId="0" applyNumberFormat="1" applyBorder="1"/>
    <xf numFmtId="0" fontId="4" fillId="0" borderId="5" xfId="0" applyNumberFormat="1" applyFont="1" applyBorder="1"/>
    <xf numFmtId="9" fontId="0" fillId="7" borderId="6" xfId="0" applyNumberFormat="1" applyFill="1" applyBorder="1"/>
    <xf numFmtId="44" fontId="0" fillId="0" borderId="2" xfId="1" applyFont="1" applyBorder="1"/>
    <xf numFmtId="9" fontId="0" fillId="0" borderId="6" xfId="0" applyNumberFormat="1" applyFill="1" applyBorder="1"/>
    <xf numFmtId="167" fontId="0" fillId="0" borderId="6" xfId="0" applyNumberFormat="1" applyFill="1" applyBorder="1"/>
    <xf numFmtId="0" fontId="0" fillId="0" borderId="11" xfId="0" applyFill="1" applyBorder="1"/>
    <xf numFmtId="49" fontId="0" fillId="4" borderId="2" xfId="0" applyNumberFormat="1" applyFill="1" applyBorder="1" applyAlignment="1">
      <alignment horizontal="left" wrapText="1"/>
    </xf>
    <xf numFmtId="0" fontId="0" fillId="4" borderId="2" xfId="0" applyFill="1" applyBorder="1" applyAlignment="1">
      <alignment horizontal="left" wrapText="1"/>
    </xf>
    <xf numFmtId="0" fontId="1" fillId="0" borderId="0" xfId="0" applyFont="1" applyAlignment="1">
      <alignment horizontal="left" wrapText="1"/>
    </xf>
    <xf numFmtId="0" fontId="0" fillId="0" borderId="0" xfId="0"/>
  </cellXfs>
  <cellStyles count="2">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99CCFF"/>
      <rgbColor rgb="FFD8D8D8"/>
      <rgbColor rgb="FFF7CAAC"/>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6"/>
  <sheetViews>
    <sheetView showGridLines="0" workbookViewId="0"/>
  </sheetViews>
  <sheetFormatPr defaultColWidth="10" defaultRowHeight="13" customHeight="1" x14ac:dyDescent="0.35"/>
  <cols>
    <col min="1" max="1" width="2" customWidth="1"/>
    <col min="2" max="4" width="30.453125" customWidth="1"/>
  </cols>
  <sheetData>
    <row r="3" spans="2:4" ht="50" customHeight="1" x14ac:dyDescent="0.35">
      <c r="B3" s="80" t="s">
        <v>0</v>
      </c>
      <c r="C3" s="81"/>
      <c r="D3" s="81"/>
    </row>
    <row r="7" spans="2:4" ht="18.5" x14ac:dyDescent="0.45">
      <c r="B7" s="1" t="s">
        <v>1</v>
      </c>
      <c r="C7" s="1" t="s">
        <v>2</v>
      </c>
      <c r="D7" s="1" t="s">
        <v>3</v>
      </c>
    </row>
    <row r="9" spans="2:4" ht="15.5" x14ac:dyDescent="0.35">
      <c r="B9" s="2" t="s">
        <v>4</v>
      </c>
      <c r="C9" s="2"/>
      <c r="D9" s="2"/>
    </row>
    <row r="10" spans="2:4" ht="15.5" x14ac:dyDescent="0.35">
      <c r="B10" s="3"/>
      <c r="C10" s="3" t="s">
        <v>5</v>
      </c>
      <c r="D10" s="4" t="s">
        <v>4</v>
      </c>
    </row>
    <row r="11" spans="2:4" ht="15.5" x14ac:dyDescent="0.35">
      <c r="B11" s="2" t="s">
        <v>44</v>
      </c>
      <c r="C11" s="2"/>
      <c r="D11" s="2"/>
    </row>
    <row r="12" spans="2:4" ht="15.5" x14ac:dyDescent="0.35">
      <c r="B12" s="3"/>
      <c r="C12" s="3" t="s">
        <v>5</v>
      </c>
      <c r="D12" s="4" t="s">
        <v>44</v>
      </c>
    </row>
    <row r="13" spans="2:4" ht="15.5" x14ac:dyDescent="0.35">
      <c r="B13" s="2" t="s">
        <v>48</v>
      </c>
      <c r="C13" s="2"/>
      <c r="D13" s="2"/>
    </row>
    <row r="14" spans="2:4" ht="15.5" x14ac:dyDescent="0.35">
      <c r="B14" s="3"/>
      <c r="C14" s="3" t="s">
        <v>5</v>
      </c>
      <c r="D14" s="4" t="s">
        <v>48</v>
      </c>
    </row>
    <row r="15" spans="2:4" ht="15.5" x14ac:dyDescent="0.35">
      <c r="B15" s="2" t="s">
        <v>52</v>
      </c>
      <c r="C15" s="2"/>
      <c r="D15" s="2"/>
    </row>
    <row r="16" spans="2:4" ht="15.5" x14ac:dyDescent="0.35">
      <c r="B16" s="3"/>
      <c r="C16" s="3" t="s">
        <v>5</v>
      </c>
      <c r="D16" s="4" t="s">
        <v>52</v>
      </c>
    </row>
  </sheetData>
  <mergeCells count="1">
    <mergeCell ref="B3:D3"/>
  </mergeCells>
  <hyperlinks>
    <hyperlink ref="D10" location="'Construction Fee Calculator'!R1C1" display="Construction Fee Calculator" xr:uid="{00000000-0004-0000-0000-000000000000}"/>
    <hyperlink ref="D12" location="'Renovation or Addition'!R1C1" display="Renovation or Addition" xr:uid="{00000000-0004-0000-0000-000001000000}"/>
    <hyperlink ref="D14" location="'Campground Sheds'!R1C1" display="Campground Sheds" xr:uid="{00000000-0004-0000-0000-000002000000}"/>
    <hyperlink ref="D16" location="'Lookup'!R1C1" display="Lookup"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52"/>
  <sheetViews>
    <sheetView showGridLines="0" workbookViewId="0">
      <selection activeCell="A7" sqref="A7"/>
    </sheetView>
  </sheetViews>
  <sheetFormatPr defaultColWidth="8.81640625" defaultRowHeight="14" customHeight="1" x14ac:dyDescent="0.35"/>
  <cols>
    <col min="1" max="1" width="48.1796875" style="5" customWidth="1"/>
    <col min="2" max="2" width="10.6328125" style="5" customWidth="1"/>
    <col min="3" max="3" width="15.36328125" style="5" customWidth="1"/>
    <col min="4" max="4" width="34.36328125" style="5" customWidth="1"/>
    <col min="5" max="5" width="30.36328125" style="5" bestFit="1" customWidth="1"/>
    <col min="6" max="6" width="41.36328125" style="5" customWidth="1"/>
    <col min="7" max="7" width="10.453125" style="5" customWidth="1"/>
    <col min="8" max="256" width="8.81640625" style="5" customWidth="1"/>
  </cols>
  <sheetData>
    <row r="1" spans="1:7" ht="15" customHeight="1" x14ac:dyDescent="0.35">
      <c r="A1" s="6" t="s">
        <v>6</v>
      </c>
      <c r="B1" s="7"/>
      <c r="C1" s="8"/>
      <c r="D1" s="9" t="s">
        <v>7</v>
      </c>
      <c r="E1" s="10"/>
      <c r="F1" s="11"/>
      <c r="G1" s="11"/>
    </row>
    <row r="2" spans="1:7" ht="15.5" customHeight="1" x14ac:dyDescent="0.35">
      <c r="A2" s="12" t="s">
        <v>8</v>
      </c>
      <c r="B2" s="13"/>
      <c r="C2" s="13"/>
      <c r="D2" s="14"/>
      <c r="E2" s="11"/>
      <c r="F2" s="11"/>
      <c r="G2" s="11"/>
    </row>
    <row r="3" spans="1:7" ht="15" customHeight="1" x14ac:dyDescent="0.35">
      <c r="A3" s="10"/>
      <c r="B3" s="11"/>
      <c r="C3" s="11"/>
      <c r="D3" s="15"/>
      <c r="E3" s="11"/>
      <c r="F3" s="11"/>
      <c r="G3" s="11"/>
    </row>
    <row r="4" spans="1:7" ht="15" customHeight="1" x14ac:dyDescent="0.35">
      <c r="A4" s="16" t="s">
        <v>9</v>
      </c>
      <c r="B4" s="11"/>
      <c r="C4" s="11"/>
      <c r="D4" s="15"/>
      <c r="E4" s="11"/>
      <c r="F4" s="11"/>
      <c r="G4" s="11"/>
    </row>
    <row r="5" spans="1:7" ht="15" customHeight="1" x14ac:dyDescent="0.35">
      <c r="A5" s="16" t="s">
        <v>10</v>
      </c>
      <c r="B5" s="17"/>
      <c r="C5" s="11"/>
      <c r="D5" s="15"/>
      <c r="E5" s="11"/>
      <c r="F5" s="11"/>
      <c r="G5" s="11"/>
    </row>
    <row r="6" spans="1:7" ht="15" customHeight="1" x14ac:dyDescent="0.35">
      <c r="A6" s="18" t="s">
        <v>11</v>
      </c>
      <c r="B6" s="19">
        <v>2026</v>
      </c>
      <c r="C6" s="20"/>
      <c r="D6" s="15"/>
      <c r="E6" s="11"/>
      <c r="F6" s="11"/>
      <c r="G6" s="11"/>
    </row>
    <row r="7" spans="1:7" ht="15" customHeight="1" x14ac:dyDescent="0.35">
      <c r="A7" s="17"/>
      <c r="B7" s="21"/>
      <c r="C7" s="11"/>
      <c r="D7" s="15"/>
      <c r="E7" s="11"/>
      <c r="F7" s="11"/>
      <c r="G7" s="11"/>
    </row>
    <row r="8" spans="1:7" ht="15" customHeight="1" x14ac:dyDescent="0.35">
      <c r="A8" s="22" t="s">
        <v>12</v>
      </c>
      <c r="B8" s="20"/>
      <c r="C8" s="11"/>
      <c r="D8" s="15"/>
      <c r="E8" s="11"/>
      <c r="F8" s="11"/>
      <c r="G8" s="11"/>
    </row>
    <row r="9" spans="1:7" ht="15" customHeight="1" x14ac:dyDescent="0.35">
      <c r="A9" s="21"/>
      <c r="B9" s="17"/>
      <c r="C9" s="11"/>
      <c r="D9" s="15"/>
      <c r="E9" s="23"/>
      <c r="F9" s="10"/>
      <c r="G9" s="10"/>
    </row>
    <row r="10" spans="1:7" ht="47.5" customHeight="1" x14ac:dyDescent="0.35">
      <c r="A10" s="24" t="s">
        <v>13</v>
      </c>
      <c r="B10" s="25">
        <v>1200</v>
      </c>
      <c r="C10" s="20"/>
      <c r="D10" s="15"/>
      <c r="E10" s="23"/>
      <c r="F10" s="10"/>
      <c r="G10" s="10"/>
    </row>
    <row r="11" spans="1:7" ht="15" customHeight="1" x14ac:dyDescent="0.35">
      <c r="A11" s="11"/>
      <c r="B11" s="26"/>
      <c r="C11" s="11"/>
      <c r="D11" s="15"/>
      <c r="E11" s="23"/>
      <c r="F11" s="10"/>
      <c r="G11" s="10"/>
    </row>
    <row r="12" spans="1:7" ht="15" customHeight="1" x14ac:dyDescent="0.35">
      <c r="A12" s="27"/>
      <c r="B12" s="27"/>
      <c r="C12" s="27"/>
      <c r="D12" s="28"/>
      <c r="E12" s="23"/>
      <c r="F12" s="10"/>
      <c r="G12" s="10"/>
    </row>
    <row r="13" spans="1:7" ht="15" customHeight="1" x14ac:dyDescent="0.35">
      <c r="A13" s="29" t="s">
        <v>14</v>
      </c>
      <c r="B13" s="30"/>
      <c r="C13" s="31" t="s">
        <v>15</v>
      </c>
      <c r="D13" s="31" t="s">
        <v>16</v>
      </c>
      <c r="E13" s="31" t="s">
        <v>66</v>
      </c>
      <c r="F13" s="10"/>
      <c r="G13" s="10"/>
    </row>
    <row r="14" spans="1:7" ht="15" customHeight="1" x14ac:dyDescent="0.35">
      <c r="A14" s="32" t="s">
        <v>17</v>
      </c>
      <c r="B14" s="26"/>
      <c r="C14" s="33">
        <f>VLOOKUP(B6,Lookup!A:C,3,0)</f>
        <v>1112</v>
      </c>
      <c r="D14" s="34" t="s">
        <v>18</v>
      </c>
      <c r="E14" s="23"/>
      <c r="F14" s="10"/>
      <c r="G14" s="10"/>
    </row>
    <row r="15" spans="1:7" ht="15" customHeight="1" x14ac:dyDescent="0.35">
      <c r="A15" s="11"/>
      <c r="B15" s="10"/>
      <c r="C15" s="26"/>
      <c r="D15" s="35"/>
      <c r="E15" s="11"/>
      <c r="F15" s="11"/>
      <c r="G15" s="11"/>
    </row>
    <row r="16" spans="1:7" ht="15" customHeight="1" x14ac:dyDescent="0.35">
      <c r="A16" s="16" t="s">
        <v>19</v>
      </c>
      <c r="B16" s="11"/>
      <c r="C16" s="11"/>
      <c r="D16" s="15"/>
      <c r="E16" s="11"/>
      <c r="F16" s="11"/>
      <c r="G16" s="11"/>
    </row>
    <row r="17" spans="1:7" ht="15" customHeight="1" x14ac:dyDescent="0.35">
      <c r="A17" s="36" t="s">
        <v>20</v>
      </c>
      <c r="B17" s="11"/>
      <c r="C17" s="37">
        <f>IF(B10&gt;=1000,VLOOKUP($B$6,Lookup!$A$6:$G$15,4,0),0)</f>
        <v>2515</v>
      </c>
      <c r="D17" s="38" t="s">
        <v>21</v>
      </c>
      <c r="E17" s="11"/>
      <c r="F17" s="11"/>
      <c r="G17" s="11"/>
    </row>
    <row r="18" spans="1:7" ht="15" customHeight="1" x14ac:dyDescent="0.35">
      <c r="A18" s="36" t="s">
        <v>22</v>
      </c>
      <c r="B18" s="37"/>
      <c r="C18" s="11"/>
      <c r="D18" s="15"/>
      <c r="E18" s="11"/>
      <c r="F18" s="11"/>
      <c r="G18" s="11"/>
    </row>
    <row r="19" spans="1:7" ht="15" customHeight="1" x14ac:dyDescent="0.35">
      <c r="A19" s="39" t="s">
        <v>23</v>
      </c>
      <c r="B19" s="74">
        <f>VLOOKUP($B$6,Lookup!$A$6:$G$15,5,0)</f>
        <v>2.5</v>
      </c>
      <c r="C19" s="11"/>
      <c r="D19" s="15"/>
      <c r="E19" s="11"/>
      <c r="F19" s="11"/>
      <c r="G19" s="11"/>
    </row>
    <row r="20" spans="1:7" ht="15" customHeight="1" x14ac:dyDescent="0.35">
      <c r="A20" s="39" t="s">
        <v>24</v>
      </c>
      <c r="B20" s="37"/>
      <c r="C20" s="40">
        <f>B19*B10</f>
        <v>3000</v>
      </c>
      <c r="D20" s="15"/>
      <c r="E20" s="11"/>
      <c r="F20" s="11"/>
      <c r="G20" s="11"/>
    </row>
    <row r="21" spans="1:7" ht="15" customHeight="1" x14ac:dyDescent="0.35">
      <c r="A21" s="36" t="s">
        <v>25</v>
      </c>
      <c r="B21" s="37"/>
      <c r="C21" s="33">
        <f>SUM(C17:C20)</f>
        <v>5515</v>
      </c>
      <c r="D21" s="15"/>
      <c r="E21" s="11"/>
      <c r="F21" s="11"/>
      <c r="G21" s="11"/>
    </row>
    <row r="22" spans="1:7" ht="15" customHeight="1" x14ac:dyDescent="0.35">
      <c r="A22" s="11"/>
      <c r="B22" s="37"/>
      <c r="C22" s="26"/>
      <c r="D22" s="15"/>
      <c r="E22" s="11"/>
      <c r="F22" s="11"/>
      <c r="G22" s="11"/>
    </row>
    <row r="23" spans="1:7" ht="15" customHeight="1" x14ac:dyDescent="0.35">
      <c r="A23" s="41" t="s">
        <v>26</v>
      </c>
      <c r="B23" s="11"/>
      <c r="C23" s="11"/>
      <c r="D23" s="42" t="s">
        <v>27</v>
      </c>
      <c r="E23" s="11"/>
      <c r="F23" s="11"/>
      <c r="G23" s="11"/>
    </row>
    <row r="24" spans="1:7" ht="15" customHeight="1" x14ac:dyDescent="0.35">
      <c r="A24" s="36" t="s">
        <v>28</v>
      </c>
      <c r="B24" s="11"/>
      <c r="C24" s="37"/>
      <c r="D24" s="15"/>
      <c r="E24" s="11"/>
      <c r="F24" s="11"/>
      <c r="G24" s="11"/>
    </row>
    <row r="25" spans="1:7" ht="15" customHeight="1" x14ac:dyDescent="0.35">
      <c r="A25" s="36" t="s">
        <v>29</v>
      </c>
      <c r="B25" s="43"/>
      <c r="C25" s="40">
        <v>1416.64</v>
      </c>
      <c r="D25" s="42" t="s">
        <v>30</v>
      </c>
      <c r="E25" s="44"/>
      <c r="F25" s="11"/>
      <c r="G25" s="11"/>
    </row>
    <row r="26" spans="1:7" ht="15" customHeight="1" x14ac:dyDescent="0.35">
      <c r="A26" s="36" t="s">
        <v>31</v>
      </c>
      <c r="B26" s="43"/>
      <c r="C26" s="33">
        <f>SUM(C24:C25)</f>
        <v>1416.64</v>
      </c>
      <c r="D26" s="15"/>
      <c r="E26" s="44"/>
      <c r="F26" s="11"/>
      <c r="G26" s="11"/>
    </row>
    <row r="27" spans="1:7" ht="15" customHeight="1" x14ac:dyDescent="0.35">
      <c r="A27" s="11"/>
      <c r="B27" s="43"/>
      <c r="C27" s="45"/>
      <c r="D27" s="15"/>
      <c r="E27" s="44"/>
      <c r="F27" s="11"/>
      <c r="G27" s="11"/>
    </row>
    <row r="28" spans="1:7" ht="15" customHeight="1" x14ac:dyDescent="0.35">
      <c r="A28" s="41" t="s">
        <v>32</v>
      </c>
      <c r="B28" s="46"/>
      <c r="C28" s="11"/>
      <c r="D28" s="35"/>
      <c r="E28" s="44"/>
      <c r="F28" s="11"/>
      <c r="G28" s="11"/>
    </row>
    <row r="29" spans="1:7" ht="15" customHeight="1" x14ac:dyDescent="0.35">
      <c r="A29" s="47" t="s">
        <v>33</v>
      </c>
      <c r="B29" s="48" t="s">
        <v>34</v>
      </c>
      <c r="C29" s="20"/>
      <c r="D29" s="42" t="s">
        <v>27</v>
      </c>
      <c r="E29" s="11"/>
      <c r="F29" s="11"/>
      <c r="G29" s="11"/>
    </row>
    <row r="30" spans="1:7" ht="15" customHeight="1" x14ac:dyDescent="0.35">
      <c r="A30" s="11"/>
      <c r="B30" s="49"/>
      <c r="C30" s="11"/>
      <c r="D30" s="15"/>
      <c r="E30" s="11"/>
      <c r="F30" s="11"/>
      <c r="G30" s="11"/>
    </row>
    <row r="31" spans="1:7" ht="15" customHeight="1" x14ac:dyDescent="0.35">
      <c r="A31" s="47" t="s">
        <v>35</v>
      </c>
      <c r="B31" s="50">
        <v>0</v>
      </c>
      <c r="C31" s="51"/>
      <c r="D31" s="15"/>
      <c r="E31" s="11"/>
      <c r="F31" s="11"/>
      <c r="G31" s="11"/>
    </row>
    <row r="32" spans="1:7" ht="15" customHeight="1" x14ac:dyDescent="0.35">
      <c r="A32" s="36" t="s">
        <v>36</v>
      </c>
      <c r="B32" s="52"/>
      <c r="C32" s="37">
        <f>IF(B29="Yes",4400,0)</f>
        <v>0</v>
      </c>
      <c r="D32" s="15"/>
      <c r="E32" s="11"/>
      <c r="F32" s="11"/>
      <c r="G32" s="11"/>
    </row>
    <row r="33" spans="1:7" ht="15" customHeight="1" x14ac:dyDescent="0.35">
      <c r="A33" s="36" t="s">
        <v>37</v>
      </c>
      <c r="B33" s="53">
        <v>2200</v>
      </c>
      <c r="C33" s="37"/>
      <c r="D33" s="15"/>
      <c r="E33" s="11"/>
      <c r="F33" s="11"/>
      <c r="G33" s="11"/>
    </row>
    <row r="34" spans="1:7" ht="15" customHeight="1" x14ac:dyDescent="0.35">
      <c r="A34" s="36" t="s">
        <v>38</v>
      </c>
      <c r="B34" s="54"/>
      <c r="C34" s="55" t="str">
        <f>IF(B29="YES",IF(B31&gt;2,(B31-2)*B33,0),"")</f>
        <v/>
      </c>
      <c r="D34" s="15"/>
      <c r="E34" s="11"/>
      <c r="F34" s="11"/>
      <c r="G34" s="11"/>
    </row>
    <row r="35" spans="1:7" ht="15" customHeight="1" x14ac:dyDescent="0.35">
      <c r="A35" s="36" t="s">
        <v>39</v>
      </c>
      <c r="B35" s="11"/>
      <c r="C35" s="33">
        <f>SUM(C32:C34)</f>
        <v>0</v>
      </c>
      <c r="D35" s="15"/>
      <c r="E35" s="11"/>
      <c r="F35" s="11"/>
      <c r="G35" s="11"/>
    </row>
    <row r="36" spans="1:7" ht="15" customHeight="1" x14ac:dyDescent="0.35">
      <c r="A36" s="11"/>
      <c r="B36" s="56"/>
      <c r="C36" s="57"/>
      <c r="D36" s="15"/>
      <c r="E36" s="44"/>
      <c r="F36" s="11"/>
      <c r="G36" s="11"/>
    </row>
    <row r="37" spans="1:7" ht="15" customHeight="1" x14ac:dyDescent="0.35">
      <c r="A37" s="41" t="s">
        <v>40</v>
      </c>
      <c r="B37" s="11"/>
      <c r="C37" s="58">
        <f>IF(B29="No",C14+C21+C26,C14+C21+C26+C35)</f>
        <v>8043.64</v>
      </c>
      <c r="D37" s="15"/>
      <c r="E37" s="11"/>
      <c r="F37" s="11"/>
      <c r="G37" s="11"/>
    </row>
    <row r="38" spans="1:7" ht="15" customHeight="1" x14ac:dyDescent="0.35">
      <c r="A38" s="56"/>
      <c r="B38" s="11"/>
      <c r="C38" s="37"/>
      <c r="D38" s="15"/>
      <c r="E38" s="11"/>
      <c r="F38" s="11"/>
      <c r="G38" s="11"/>
    </row>
    <row r="39" spans="1:7" ht="15" customHeight="1" x14ac:dyDescent="0.35">
      <c r="A39" s="56"/>
      <c r="B39" s="11"/>
      <c r="C39" s="37"/>
      <c r="D39" s="15"/>
      <c r="E39" s="11"/>
      <c r="F39" s="11"/>
      <c r="G39" s="11"/>
    </row>
    <row r="40" spans="1:7" ht="15" customHeight="1" x14ac:dyDescent="0.35">
      <c r="A40" s="56"/>
      <c r="B40" s="11"/>
      <c r="C40" s="37"/>
      <c r="D40" s="15"/>
      <c r="E40" s="11"/>
      <c r="F40" s="11"/>
      <c r="G40" s="11"/>
    </row>
    <row r="41" spans="1:7" ht="15" customHeight="1" x14ac:dyDescent="0.35">
      <c r="A41" s="56"/>
      <c r="B41" s="11"/>
      <c r="C41" s="37"/>
      <c r="D41" s="15"/>
      <c r="E41" s="11"/>
      <c r="F41" s="11"/>
      <c r="G41" s="11"/>
    </row>
    <row r="42" spans="1:7" ht="14" customHeight="1" x14ac:dyDescent="0.35">
      <c r="A42" s="78" t="s">
        <v>41</v>
      </c>
      <c r="B42" s="79"/>
      <c r="C42" s="79"/>
      <c r="D42" s="79"/>
      <c r="E42" s="59"/>
      <c r="F42" s="59"/>
      <c r="G42" s="11"/>
    </row>
    <row r="43" spans="1:7" ht="15" customHeight="1" x14ac:dyDescent="0.35">
      <c r="A43" s="59"/>
      <c r="B43" s="59"/>
      <c r="C43" s="59"/>
      <c r="D43" s="59"/>
      <c r="E43" s="59"/>
      <c r="F43" s="59"/>
      <c r="G43" s="11"/>
    </row>
    <row r="44" spans="1:7" ht="15" customHeight="1" x14ac:dyDescent="0.35">
      <c r="A44" s="60" t="s">
        <v>42</v>
      </c>
      <c r="B44" s="11"/>
      <c r="C44" s="11"/>
      <c r="D44" s="15"/>
      <c r="E44" s="11"/>
      <c r="F44" s="11"/>
      <c r="G44" s="11"/>
    </row>
    <row r="45" spans="1:7" ht="15" customHeight="1" x14ac:dyDescent="0.35">
      <c r="A45" s="11"/>
      <c r="B45" s="11"/>
      <c r="C45" s="11"/>
      <c r="D45" s="15"/>
      <c r="E45" s="11"/>
      <c r="F45" s="11"/>
      <c r="G45" s="11"/>
    </row>
    <row r="46" spans="1:7" ht="15" customHeight="1" x14ac:dyDescent="0.35">
      <c r="A46" s="11"/>
      <c r="B46" s="11"/>
      <c r="C46" s="11"/>
      <c r="D46" s="15"/>
      <c r="E46" s="11"/>
      <c r="F46" s="11"/>
      <c r="G46" s="11"/>
    </row>
    <row r="47" spans="1:7" ht="15" customHeight="1" x14ac:dyDescent="0.35">
      <c r="A47" s="11"/>
      <c r="B47" s="11"/>
      <c r="C47" s="11"/>
      <c r="D47" s="15"/>
      <c r="E47" s="11"/>
      <c r="F47" s="11"/>
      <c r="G47" s="11"/>
    </row>
    <row r="48" spans="1:7" ht="15" customHeight="1" x14ac:dyDescent="0.35">
      <c r="A48" s="11"/>
      <c r="B48" s="11"/>
      <c r="C48" s="11"/>
      <c r="D48" s="15"/>
      <c r="E48" s="11"/>
      <c r="F48" s="11"/>
      <c r="G48" s="11"/>
    </row>
    <row r="49" spans="1:7" ht="15" customHeight="1" x14ac:dyDescent="0.35">
      <c r="A49" s="11"/>
      <c r="B49" s="11"/>
      <c r="C49" s="11"/>
      <c r="D49" s="15"/>
      <c r="E49" s="11"/>
      <c r="F49" s="11"/>
      <c r="G49" s="11"/>
    </row>
    <row r="50" spans="1:7" ht="15" customHeight="1" x14ac:dyDescent="0.35">
      <c r="A50" s="11"/>
      <c r="B50" s="11"/>
      <c r="C50" s="60" t="s">
        <v>43</v>
      </c>
      <c r="D50" s="42" t="s">
        <v>34</v>
      </c>
      <c r="E50" s="11"/>
      <c r="F50" s="11"/>
      <c r="G50" s="11"/>
    </row>
    <row r="51" spans="1:7" ht="15" customHeight="1" x14ac:dyDescent="0.35">
      <c r="A51" s="11"/>
      <c r="B51" s="11"/>
      <c r="C51" s="11"/>
      <c r="D51" s="15"/>
      <c r="E51" s="11"/>
      <c r="F51" s="11"/>
      <c r="G51" s="11"/>
    </row>
    <row r="52" spans="1:7" ht="15" customHeight="1" x14ac:dyDescent="0.35">
      <c r="A52" s="11"/>
      <c r="B52" s="11"/>
      <c r="C52" s="11"/>
      <c r="D52" s="15"/>
      <c r="E52" s="11"/>
      <c r="F52" s="11"/>
      <c r="G52" s="11"/>
    </row>
  </sheetData>
  <mergeCells count="1">
    <mergeCell ref="A42:D42"/>
  </mergeCells>
  <pageMargins left="0.7" right="0.7" top="0.75" bottom="0.75" header="0.3" footer="0.3"/>
  <pageSetup scale="61" orientation="landscape" r:id="rId1"/>
  <headerFooter>
    <oddFooter>&amp;C&amp;"Helvetica Neue,Regular"&amp;12&amp;K000000&amp;P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082E-CD87-4575-ADA7-FDFC54699F16}">
  <sheetPr>
    <pageSetUpPr fitToPage="1"/>
  </sheetPr>
  <dimension ref="A1:IV32"/>
  <sheetViews>
    <sheetView showGridLines="0" topLeftCell="A4" workbookViewId="0">
      <selection activeCell="A21" sqref="A21"/>
    </sheetView>
  </sheetViews>
  <sheetFormatPr defaultColWidth="8.81640625" defaultRowHeight="14" customHeight="1" x14ac:dyDescent="0.35"/>
  <cols>
    <col min="1" max="1" width="48.1796875" style="5" customWidth="1"/>
    <col min="2" max="2" width="10.6328125" style="5" customWidth="1"/>
    <col min="3" max="3" width="15.36328125" style="5" customWidth="1"/>
    <col min="4" max="4" width="34.36328125" style="5" customWidth="1"/>
    <col min="5" max="5" width="30.36328125" style="5" bestFit="1" customWidth="1"/>
    <col min="6" max="6" width="41.36328125" style="5" customWidth="1"/>
    <col min="7" max="7" width="10.453125" style="5" customWidth="1"/>
    <col min="8" max="256" width="8.81640625" style="5" customWidth="1"/>
  </cols>
  <sheetData>
    <row r="1" spans="1:7" ht="15" customHeight="1" thickBot="1" x14ac:dyDescent="0.4">
      <c r="A1" s="6" t="s">
        <v>45</v>
      </c>
      <c r="B1" s="7"/>
      <c r="C1" s="8"/>
      <c r="D1" s="9" t="s">
        <v>7</v>
      </c>
      <c r="E1" s="10"/>
      <c r="F1" s="11"/>
      <c r="G1" s="11"/>
    </row>
    <row r="2" spans="1:7" ht="15.5" customHeight="1" x14ac:dyDescent="0.35">
      <c r="A2" s="12" t="s">
        <v>8</v>
      </c>
      <c r="B2" s="13"/>
      <c r="C2" s="13"/>
      <c r="D2" s="14"/>
      <c r="E2" s="11"/>
      <c r="F2" s="11"/>
      <c r="G2" s="11"/>
    </row>
    <row r="3" spans="1:7" ht="15" customHeight="1" x14ac:dyDescent="0.35">
      <c r="A3" s="10"/>
      <c r="B3" s="11"/>
      <c r="C3" s="11"/>
      <c r="D3" s="15"/>
      <c r="E3" s="11"/>
      <c r="F3" s="11"/>
      <c r="G3" s="11"/>
    </row>
    <row r="4" spans="1:7" ht="15" customHeight="1" x14ac:dyDescent="0.35">
      <c r="A4" s="16" t="s">
        <v>9</v>
      </c>
      <c r="B4" s="11"/>
      <c r="C4" s="11"/>
      <c r="D4" s="15"/>
      <c r="E4" s="11"/>
      <c r="F4" s="11"/>
      <c r="G4" s="11"/>
    </row>
    <row r="5" spans="1:7" ht="15" customHeight="1" x14ac:dyDescent="0.35">
      <c r="A5" s="16" t="s">
        <v>10</v>
      </c>
      <c r="B5" s="17"/>
      <c r="C5" s="11"/>
      <c r="D5" s="15"/>
      <c r="E5" s="11"/>
      <c r="F5" s="11"/>
      <c r="G5" s="11"/>
    </row>
    <row r="6" spans="1:7" ht="15" customHeight="1" x14ac:dyDescent="0.35">
      <c r="A6" s="18" t="s">
        <v>11</v>
      </c>
      <c r="B6" s="19">
        <v>2026</v>
      </c>
      <c r="C6" s="20"/>
      <c r="D6" s="15"/>
      <c r="E6" s="11"/>
      <c r="F6" s="11"/>
      <c r="G6" s="11"/>
    </row>
    <row r="7" spans="1:7" ht="15" customHeight="1" x14ac:dyDescent="0.35">
      <c r="A7" s="17"/>
      <c r="B7" s="21"/>
      <c r="C7" s="11"/>
      <c r="D7" s="15"/>
      <c r="E7" s="11"/>
      <c r="F7" s="11"/>
      <c r="G7" s="11"/>
    </row>
    <row r="8" spans="1:7" ht="15" customHeight="1" x14ac:dyDescent="0.35">
      <c r="A8" s="22" t="s">
        <v>12</v>
      </c>
      <c r="B8" s="20"/>
      <c r="C8" s="11"/>
      <c r="D8" s="15"/>
      <c r="E8" s="11"/>
      <c r="F8" s="11"/>
      <c r="G8" s="11"/>
    </row>
    <row r="9" spans="1:7" ht="15" customHeight="1" x14ac:dyDescent="0.35">
      <c r="A9" s="21"/>
      <c r="B9" s="17"/>
      <c r="C9" s="11"/>
      <c r="D9" s="15"/>
      <c r="E9" s="23"/>
      <c r="F9" s="10"/>
      <c r="G9" s="10"/>
    </row>
    <row r="10" spans="1:7" ht="47.5" customHeight="1" x14ac:dyDescent="0.35">
      <c r="A10" s="24" t="s">
        <v>46</v>
      </c>
      <c r="B10" s="25">
        <v>666</v>
      </c>
      <c r="C10" s="20"/>
      <c r="D10" s="15"/>
      <c r="E10" s="23"/>
      <c r="F10" s="10"/>
      <c r="G10" s="10"/>
    </row>
    <row r="11" spans="1:7" ht="15" customHeight="1" x14ac:dyDescent="0.35">
      <c r="A11" s="11"/>
      <c r="B11" s="26"/>
      <c r="C11" s="11"/>
      <c r="D11" s="15"/>
      <c r="E11" s="23"/>
      <c r="F11" s="10"/>
      <c r="G11" s="10"/>
    </row>
    <row r="12" spans="1:7" ht="15" customHeight="1" x14ac:dyDescent="0.35">
      <c r="A12" s="27"/>
      <c r="B12" s="27"/>
      <c r="C12" s="27"/>
      <c r="D12" s="28"/>
      <c r="E12" s="23"/>
      <c r="F12" s="10"/>
      <c r="G12" s="10"/>
    </row>
    <row r="13" spans="1:7" ht="15" customHeight="1" x14ac:dyDescent="0.35">
      <c r="A13" s="29" t="s">
        <v>14</v>
      </c>
      <c r="B13" s="30"/>
      <c r="C13" s="31" t="s">
        <v>15</v>
      </c>
      <c r="D13" s="31" t="s">
        <v>16</v>
      </c>
      <c r="E13" s="31" t="s">
        <v>66</v>
      </c>
      <c r="F13" s="10"/>
      <c r="G13" s="10"/>
    </row>
    <row r="14" spans="1:7" ht="15" customHeight="1" x14ac:dyDescent="0.35">
      <c r="A14" s="32" t="s">
        <v>19</v>
      </c>
      <c r="B14" s="26"/>
      <c r="C14" s="77"/>
      <c r="D14" s="61"/>
      <c r="E14" s="11"/>
      <c r="F14" s="11"/>
      <c r="G14" s="11"/>
    </row>
    <row r="15" spans="1:7" ht="15" customHeight="1" x14ac:dyDescent="0.35">
      <c r="A15" s="39" t="s">
        <v>23</v>
      </c>
      <c r="B15" s="37">
        <v>1</v>
      </c>
      <c r="C15" s="11"/>
      <c r="D15" s="15"/>
      <c r="E15" s="11"/>
      <c r="F15" s="11"/>
      <c r="G15" s="11"/>
    </row>
    <row r="16" spans="1:7" ht="15" customHeight="1" x14ac:dyDescent="0.35">
      <c r="A16" s="39" t="s">
        <v>24</v>
      </c>
      <c r="B16" s="37"/>
      <c r="C16" s="40">
        <f>B15*B10</f>
        <v>666</v>
      </c>
      <c r="D16" s="42" t="s">
        <v>47</v>
      </c>
      <c r="E16" s="11"/>
      <c r="F16" s="11"/>
      <c r="G16" s="11"/>
    </row>
    <row r="17" spans="1:7" ht="15" customHeight="1" x14ac:dyDescent="0.35">
      <c r="A17" s="41" t="s">
        <v>40</v>
      </c>
      <c r="B17" s="11"/>
      <c r="C17" s="58">
        <f>C16</f>
        <v>666</v>
      </c>
      <c r="D17" s="15"/>
      <c r="E17" s="11"/>
      <c r="F17" s="11"/>
      <c r="G17" s="11"/>
    </row>
    <row r="18" spans="1:7" ht="15" customHeight="1" x14ac:dyDescent="0.35">
      <c r="A18" s="56"/>
      <c r="B18" s="11"/>
      <c r="C18" s="37"/>
      <c r="D18" s="15"/>
      <c r="E18" s="11"/>
      <c r="F18" s="11"/>
      <c r="G18" s="11"/>
    </row>
    <row r="19" spans="1:7" ht="15" customHeight="1" x14ac:dyDescent="0.35">
      <c r="A19" s="56"/>
      <c r="B19" s="11"/>
      <c r="C19" s="37"/>
      <c r="D19" s="15"/>
      <c r="E19" s="11"/>
      <c r="F19" s="11"/>
      <c r="G19" s="11"/>
    </row>
    <row r="20" spans="1:7" ht="15" customHeight="1" x14ac:dyDescent="0.35">
      <c r="A20" s="56"/>
      <c r="B20" s="11"/>
      <c r="C20" s="37"/>
      <c r="D20" s="15"/>
      <c r="E20" s="11"/>
      <c r="F20" s="11"/>
      <c r="G20" s="11"/>
    </row>
    <row r="21" spans="1:7" ht="15" customHeight="1" x14ac:dyDescent="0.35">
      <c r="A21" s="56"/>
      <c r="B21" s="11"/>
      <c r="C21" s="37"/>
      <c r="D21" s="15"/>
      <c r="E21" s="11"/>
      <c r="F21" s="11"/>
      <c r="G21" s="11"/>
    </row>
    <row r="22" spans="1:7" ht="14" customHeight="1" x14ac:dyDescent="0.35">
      <c r="A22" s="78" t="s">
        <v>41</v>
      </c>
      <c r="B22" s="79"/>
      <c r="C22" s="79"/>
      <c r="D22" s="79"/>
      <c r="E22" s="59"/>
      <c r="F22" s="59"/>
      <c r="G22" s="11"/>
    </row>
    <row r="23" spans="1:7" ht="15" customHeight="1" x14ac:dyDescent="0.35">
      <c r="A23" s="59"/>
      <c r="B23" s="59"/>
      <c r="C23" s="59"/>
      <c r="D23" s="59"/>
      <c r="E23" s="59"/>
      <c r="F23" s="59"/>
      <c r="G23" s="11"/>
    </row>
    <row r="24" spans="1:7" ht="15" customHeight="1" x14ac:dyDescent="0.35">
      <c r="A24" s="60" t="s">
        <v>42</v>
      </c>
      <c r="B24" s="11"/>
      <c r="C24" s="11"/>
      <c r="D24" s="15"/>
      <c r="E24" s="11"/>
      <c r="F24" s="11"/>
      <c r="G24" s="11"/>
    </row>
    <row r="25" spans="1:7" ht="15" customHeight="1" x14ac:dyDescent="0.35">
      <c r="A25" s="11"/>
      <c r="B25" s="11"/>
      <c r="C25" s="11"/>
      <c r="D25" s="15"/>
      <c r="E25" s="11"/>
      <c r="F25" s="11"/>
      <c r="G25" s="11"/>
    </row>
    <row r="26" spans="1:7" ht="15" customHeight="1" x14ac:dyDescent="0.35">
      <c r="A26" s="11"/>
      <c r="B26" s="11"/>
      <c r="C26" s="11"/>
      <c r="D26" s="15"/>
      <c r="E26" s="11"/>
      <c r="F26" s="11"/>
      <c r="G26" s="11"/>
    </row>
    <row r="27" spans="1:7" ht="15" customHeight="1" x14ac:dyDescent="0.35">
      <c r="A27" s="11"/>
      <c r="B27" s="11"/>
      <c r="C27" s="11"/>
      <c r="D27" s="15"/>
      <c r="E27" s="11"/>
      <c r="F27" s="11"/>
      <c r="G27" s="11"/>
    </row>
    <row r="28" spans="1:7" ht="15" customHeight="1" x14ac:dyDescent="0.35">
      <c r="A28" s="11"/>
      <c r="B28" s="11"/>
      <c r="C28" s="11"/>
      <c r="D28" s="15"/>
      <c r="E28" s="11"/>
      <c r="F28" s="11"/>
      <c r="G28" s="11"/>
    </row>
    <row r="29" spans="1:7" ht="15" customHeight="1" x14ac:dyDescent="0.35">
      <c r="A29" s="11"/>
      <c r="B29" s="11"/>
      <c r="C29" s="11"/>
      <c r="D29" s="15"/>
      <c r="E29" s="11"/>
      <c r="F29" s="11"/>
      <c r="G29" s="11"/>
    </row>
    <row r="30" spans="1:7" ht="15" customHeight="1" x14ac:dyDescent="0.35">
      <c r="A30" s="11"/>
      <c r="B30" s="11"/>
      <c r="C30" s="11"/>
      <c r="D30" s="15"/>
      <c r="E30" s="11"/>
      <c r="F30" s="11"/>
      <c r="G30" s="11"/>
    </row>
    <row r="31" spans="1:7" ht="15" customHeight="1" x14ac:dyDescent="0.35">
      <c r="A31" s="11"/>
      <c r="B31" s="11"/>
      <c r="C31" s="11"/>
      <c r="D31" s="15"/>
      <c r="E31" s="11"/>
      <c r="F31" s="11"/>
      <c r="G31" s="11"/>
    </row>
    <row r="32" spans="1:7" ht="15" customHeight="1" x14ac:dyDescent="0.35">
      <c r="A32" s="11"/>
      <c r="B32" s="11"/>
      <c r="C32" s="11"/>
      <c r="D32" s="15"/>
      <c r="E32" s="11"/>
      <c r="F32" s="11"/>
      <c r="G32" s="11"/>
    </row>
  </sheetData>
  <mergeCells count="1">
    <mergeCell ref="A22:D22"/>
  </mergeCells>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32"/>
  <sheetViews>
    <sheetView showGridLines="0" topLeftCell="A4" workbookViewId="0">
      <selection activeCell="B10" sqref="B10"/>
    </sheetView>
  </sheetViews>
  <sheetFormatPr defaultColWidth="8.81640625" defaultRowHeight="14" customHeight="1" x14ac:dyDescent="0.35"/>
  <cols>
    <col min="1" max="1" width="48.1796875" style="5" customWidth="1"/>
    <col min="2" max="2" width="10.6328125" style="5" customWidth="1"/>
    <col min="3" max="3" width="15.36328125" style="5" customWidth="1"/>
    <col min="4" max="4" width="34.36328125" style="5" customWidth="1"/>
    <col min="5" max="5" width="30.36328125" style="5" bestFit="1" customWidth="1"/>
    <col min="6" max="6" width="41.36328125" style="5" customWidth="1"/>
    <col min="7" max="7" width="10.453125" style="5" customWidth="1"/>
    <col min="8" max="256" width="8.81640625" style="5" customWidth="1"/>
  </cols>
  <sheetData>
    <row r="1" spans="1:7" ht="15" customHeight="1" x14ac:dyDescent="0.35">
      <c r="A1" s="6" t="s">
        <v>45</v>
      </c>
      <c r="B1" s="7"/>
      <c r="C1" s="8"/>
      <c r="D1" s="9" t="s">
        <v>7</v>
      </c>
      <c r="E1" s="10"/>
      <c r="F1" s="11"/>
      <c r="G1" s="11"/>
    </row>
    <row r="2" spans="1:7" ht="15.5" customHeight="1" x14ac:dyDescent="0.35">
      <c r="A2" s="12" t="s">
        <v>8</v>
      </c>
      <c r="B2" s="13"/>
      <c r="C2" s="13"/>
      <c r="D2" s="14"/>
      <c r="E2" s="11"/>
      <c r="F2" s="11"/>
      <c r="G2" s="11"/>
    </row>
    <row r="3" spans="1:7" ht="15" customHeight="1" x14ac:dyDescent="0.35">
      <c r="A3" s="10"/>
      <c r="B3" s="11"/>
      <c r="C3" s="11"/>
      <c r="D3" s="15"/>
      <c r="E3" s="11"/>
      <c r="F3" s="11"/>
      <c r="G3" s="11"/>
    </row>
    <row r="4" spans="1:7" ht="15" customHeight="1" x14ac:dyDescent="0.35">
      <c r="A4" s="16" t="s">
        <v>9</v>
      </c>
      <c r="B4" s="11"/>
      <c r="C4" s="11"/>
      <c r="D4" s="15"/>
      <c r="E4" s="11"/>
      <c r="F4" s="11"/>
      <c r="G4" s="11"/>
    </row>
    <row r="5" spans="1:7" ht="15" customHeight="1" x14ac:dyDescent="0.35">
      <c r="A5" s="16" t="s">
        <v>10</v>
      </c>
      <c r="B5" s="17"/>
      <c r="C5" s="11"/>
      <c r="D5" s="15"/>
      <c r="E5" s="11"/>
      <c r="F5" s="11"/>
      <c r="G5" s="11"/>
    </row>
    <row r="6" spans="1:7" ht="15" customHeight="1" x14ac:dyDescent="0.35">
      <c r="A6" s="18" t="s">
        <v>11</v>
      </c>
      <c r="B6" s="19">
        <v>2026</v>
      </c>
      <c r="C6" s="20"/>
      <c r="D6" s="15"/>
      <c r="E6" s="11"/>
      <c r="F6" s="11"/>
      <c r="G6" s="11"/>
    </row>
    <row r="7" spans="1:7" ht="15" customHeight="1" x14ac:dyDescent="0.35">
      <c r="A7" s="17"/>
      <c r="B7" s="21"/>
      <c r="C7" s="11"/>
      <c r="D7" s="15"/>
      <c r="E7" s="11"/>
      <c r="F7" s="11"/>
      <c r="G7" s="11"/>
    </row>
    <row r="8" spans="1:7" ht="15" customHeight="1" x14ac:dyDescent="0.35">
      <c r="A8" s="22" t="s">
        <v>12</v>
      </c>
      <c r="B8" s="20"/>
      <c r="C8" s="11"/>
      <c r="D8" s="15"/>
      <c r="E8" s="11"/>
      <c r="F8" s="11"/>
      <c r="G8" s="11"/>
    </row>
    <row r="9" spans="1:7" ht="15" customHeight="1" x14ac:dyDescent="0.35">
      <c r="A9" s="21"/>
      <c r="B9" s="17"/>
      <c r="C9" s="11"/>
      <c r="D9" s="15"/>
      <c r="E9" s="23"/>
      <c r="F9" s="10"/>
      <c r="G9" s="10"/>
    </row>
    <row r="10" spans="1:7" ht="47.5" customHeight="1" x14ac:dyDescent="0.35">
      <c r="A10" s="24" t="s">
        <v>46</v>
      </c>
      <c r="B10" s="25">
        <v>1200</v>
      </c>
      <c r="C10" s="20"/>
      <c r="D10" s="15"/>
      <c r="E10" s="23"/>
      <c r="F10" s="10"/>
      <c r="G10" s="10"/>
    </row>
    <row r="11" spans="1:7" ht="15" customHeight="1" x14ac:dyDescent="0.35">
      <c r="A11" s="11"/>
      <c r="B11" s="26"/>
      <c r="C11" s="11"/>
      <c r="D11" s="15"/>
      <c r="E11" s="23"/>
      <c r="F11" s="10"/>
      <c r="G11" s="10"/>
    </row>
    <row r="12" spans="1:7" ht="15" customHeight="1" x14ac:dyDescent="0.35">
      <c r="A12" s="27"/>
      <c r="B12" s="27"/>
      <c r="C12" s="27"/>
      <c r="D12" s="28"/>
      <c r="E12" s="23"/>
      <c r="F12" s="10"/>
      <c r="G12" s="10"/>
    </row>
    <row r="13" spans="1:7" ht="15" customHeight="1" x14ac:dyDescent="0.35">
      <c r="A13" s="29" t="s">
        <v>14</v>
      </c>
      <c r="B13" s="30"/>
      <c r="C13" s="31" t="s">
        <v>15</v>
      </c>
      <c r="D13" s="31" t="s">
        <v>16</v>
      </c>
      <c r="E13" s="31" t="s">
        <v>66</v>
      </c>
      <c r="F13" s="10"/>
      <c r="G13" s="10"/>
    </row>
    <row r="14" spans="1:7" ht="15" customHeight="1" x14ac:dyDescent="0.35">
      <c r="A14" s="32" t="s">
        <v>19</v>
      </c>
      <c r="B14" s="26"/>
      <c r="C14" s="77"/>
      <c r="D14" s="61"/>
      <c r="E14" s="11"/>
      <c r="F14" s="11"/>
      <c r="G14" s="11"/>
    </row>
    <row r="15" spans="1:7" ht="15" customHeight="1" x14ac:dyDescent="0.35">
      <c r="A15" s="39" t="s">
        <v>23</v>
      </c>
      <c r="B15" s="37">
        <f>VLOOKUP($B$6,Lookup!$A$6:$G$15,5,0)</f>
        <v>2.5</v>
      </c>
      <c r="C15" s="11"/>
      <c r="D15" s="15"/>
      <c r="E15" s="11"/>
      <c r="F15" s="11"/>
      <c r="G15" s="11"/>
    </row>
    <row r="16" spans="1:7" ht="15" customHeight="1" x14ac:dyDescent="0.35">
      <c r="A16" s="39" t="s">
        <v>24</v>
      </c>
      <c r="B16" s="37"/>
      <c r="C16" s="40">
        <f>B15*B10</f>
        <v>3000</v>
      </c>
      <c r="D16" s="42" t="s">
        <v>47</v>
      </c>
      <c r="E16" s="11"/>
      <c r="F16" s="11"/>
      <c r="G16" s="11"/>
    </row>
    <row r="17" spans="1:7" ht="15" customHeight="1" x14ac:dyDescent="0.35">
      <c r="A17" s="41" t="s">
        <v>40</v>
      </c>
      <c r="B17" s="11"/>
      <c r="C17" s="58">
        <f>C16</f>
        <v>3000</v>
      </c>
      <c r="D17" s="15"/>
      <c r="E17" s="11"/>
      <c r="F17" s="11"/>
      <c r="G17" s="11"/>
    </row>
    <row r="18" spans="1:7" ht="15" customHeight="1" x14ac:dyDescent="0.35">
      <c r="A18" s="56"/>
      <c r="B18" s="11"/>
      <c r="C18" s="37"/>
      <c r="D18" s="15"/>
      <c r="E18" s="11"/>
      <c r="F18" s="11"/>
      <c r="G18" s="11"/>
    </row>
    <row r="19" spans="1:7" ht="15" customHeight="1" x14ac:dyDescent="0.35">
      <c r="A19" s="56"/>
      <c r="B19" s="11"/>
      <c r="C19" s="37"/>
      <c r="D19" s="15"/>
      <c r="E19" s="11"/>
      <c r="F19" s="11"/>
      <c r="G19" s="11"/>
    </row>
    <row r="20" spans="1:7" ht="15" customHeight="1" x14ac:dyDescent="0.35">
      <c r="A20" s="56"/>
      <c r="B20" s="11"/>
      <c r="C20" s="37"/>
      <c r="D20" s="15"/>
      <c r="E20" s="11"/>
      <c r="F20" s="11"/>
      <c r="G20" s="11"/>
    </row>
    <row r="21" spans="1:7" ht="15" customHeight="1" x14ac:dyDescent="0.35">
      <c r="A21" s="56"/>
      <c r="B21" s="11"/>
      <c r="C21" s="37"/>
      <c r="D21" s="15"/>
      <c r="E21" s="11"/>
      <c r="F21" s="11"/>
      <c r="G21" s="11"/>
    </row>
    <row r="22" spans="1:7" ht="14" customHeight="1" x14ac:dyDescent="0.35">
      <c r="A22" s="78" t="s">
        <v>41</v>
      </c>
      <c r="B22" s="79"/>
      <c r="C22" s="79"/>
      <c r="D22" s="79"/>
      <c r="E22" s="59"/>
      <c r="F22" s="59"/>
      <c r="G22" s="11"/>
    </row>
    <row r="23" spans="1:7" ht="15" customHeight="1" x14ac:dyDescent="0.35">
      <c r="A23" s="59"/>
      <c r="B23" s="59"/>
      <c r="C23" s="59"/>
      <c r="D23" s="59"/>
      <c r="E23" s="59"/>
      <c r="F23" s="59"/>
      <c r="G23" s="11"/>
    </row>
    <row r="24" spans="1:7" ht="15" customHeight="1" x14ac:dyDescent="0.35">
      <c r="A24" s="60" t="s">
        <v>42</v>
      </c>
      <c r="B24" s="11"/>
      <c r="C24" s="11"/>
      <c r="D24" s="15"/>
      <c r="E24" s="11"/>
      <c r="F24" s="11"/>
      <c r="G24" s="11"/>
    </row>
    <row r="25" spans="1:7" ht="15" customHeight="1" x14ac:dyDescent="0.35">
      <c r="A25" s="11"/>
      <c r="B25" s="11"/>
      <c r="C25" s="11"/>
      <c r="D25" s="15"/>
      <c r="E25" s="11"/>
      <c r="F25" s="11"/>
      <c r="G25" s="11"/>
    </row>
    <row r="26" spans="1:7" ht="15" customHeight="1" x14ac:dyDescent="0.35">
      <c r="A26" s="11"/>
      <c r="B26" s="11"/>
      <c r="C26" s="11"/>
      <c r="D26" s="15"/>
      <c r="E26" s="11"/>
      <c r="F26" s="11"/>
      <c r="G26" s="11"/>
    </row>
    <row r="27" spans="1:7" ht="15" customHeight="1" x14ac:dyDescent="0.35">
      <c r="A27" s="11"/>
      <c r="B27" s="11"/>
      <c r="C27" s="11"/>
      <c r="D27" s="15"/>
      <c r="E27" s="11"/>
      <c r="F27" s="11"/>
      <c r="G27" s="11"/>
    </row>
    <row r="28" spans="1:7" ht="15" customHeight="1" x14ac:dyDescent="0.35">
      <c r="A28" s="11"/>
      <c r="B28" s="11"/>
      <c r="C28" s="11"/>
      <c r="D28" s="15"/>
      <c r="E28" s="11"/>
      <c r="F28" s="11"/>
      <c r="G28" s="11"/>
    </row>
    <row r="29" spans="1:7" ht="15" customHeight="1" x14ac:dyDescent="0.35">
      <c r="A29" s="11"/>
      <c r="B29" s="11"/>
      <c r="C29" s="11"/>
      <c r="D29" s="15"/>
      <c r="E29" s="11"/>
      <c r="F29" s="11"/>
      <c r="G29" s="11"/>
    </row>
    <row r="30" spans="1:7" ht="15" customHeight="1" x14ac:dyDescent="0.35">
      <c r="A30" s="11"/>
      <c r="B30" s="11"/>
      <c r="C30" s="11"/>
      <c r="D30" s="15"/>
      <c r="E30" s="11"/>
      <c r="F30" s="11"/>
      <c r="G30" s="11"/>
    </row>
    <row r="31" spans="1:7" ht="15" customHeight="1" x14ac:dyDescent="0.35">
      <c r="A31" s="11"/>
      <c r="B31" s="11"/>
      <c r="C31" s="11"/>
      <c r="D31" s="15"/>
      <c r="E31" s="11"/>
      <c r="F31" s="11"/>
      <c r="G31" s="11"/>
    </row>
    <row r="32" spans="1:7" ht="15" customHeight="1" x14ac:dyDescent="0.35">
      <c r="A32" s="11"/>
      <c r="B32" s="11"/>
      <c r="C32" s="11"/>
      <c r="D32" s="15"/>
      <c r="E32" s="11"/>
      <c r="F32" s="11"/>
      <c r="G32" s="11"/>
    </row>
  </sheetData>
  <mergeCells count="1">
    <mergeCell ref="A22:D22"/>
  </mergeCell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34"/>
  <sheetViews>
    <sheetView showGridLines="0" topLeftCell="A4" workbookViewId="0">
      <selection activeCell="D16" sqref="D16"/>
    </sheetView>
  </sheetViews>
  <sheetFormatPr defaultColWidth="8.81640625" defaultRowHeight="14" customHeight="1" x14ac:dyDescent="0.35"/>
  <cols>
    <col min="1" max="1" width="48.1796875" style="5" customWidth="1"/>
    <col min="2" max="2" width="10.6328125" style="5" customWidth="1"/>
    <col min="3" max="3" width="15.36328125" style="5" customWidth="1"/>
    <col min="4" max="4" width="34.36328125" style="5" customWidth="1"/>
    <col min="5" max="5" width="30.36328125" style="5" bestFit="1" customWidth="1"/>
    <col min="6" max="6" width="41.36328125" style="5" customWidth="1"/>
    <col min="7" max="7" width="10.453125" style="5" customWidth="1"/>
    <col min="8" max="256" width="8.81640625" style="5" customWidth="1"/>
  </cols>
  <sheetData>
    <row r="1" spans="1:7" ht="15" customHeight="1" x14ac:dyDescent="0.35">
      <c r="A1" s="6" t="s">
        <v>49</v>
      </c>
      <c r="B1" s="7"/>
      <c r="C1" s="8"/>
      <c r="D1" s="9" t="s">
        <v>7</v>
      </c>
      <c r="E1" s="10"/>
      <c r="F1" s="11"/>
      <c r="G1" s="11"/>
    </row>
    <row r="2" spans="1:7" ht="15.5" customHeight="1" x14ac:dyDescent="0.35">
      <c r="A2" s="12" t="s">
        <v>8</v>
      </c>
      <c r="B2" s="13"/>
      <c r="C2" s="13"/>
      <c r="D2" s="14"/>
      <c r="E2" s="11"/>
      <c r="F2" s="11"/>
      <c r="G2" s="11"/>
    </row>
    <row r="3" spans="1:7" ht="15" customHeight="1" x14ac:dyDescent="0.35">
      <c r="A3" s="10"/>
      <c r="B3" s="11"/>
      <c r="C3" s="11"/>
      <c r="D3" s="15"/>
      <c r="E3" s="11"/>
      <c r="F3" s="11"/>
      <c r="G3" s="11"/>
    </row>
    <row r="4" spans="1:7" ht="15" customHeight="1" x14ac:dyDescent="0.35">
      <c r="A4" s="16" t="s">
        <v>9</v>
      </c>
      <c r="B4" s="11"/>
      <c r="C4" s="11"/>
      <c r="D4" s="15"/>
      <c r="E4" s="11"/>
      <c r="F4" s="11"/>
      <c r="G4" s="11"/>
    </row>
    <row r="5" spans="1:7" ht="15" customHeight="1" x14ac:dyDescent="0.35">
      <c r="A5" s="16" t="s">
        <v>10</v>
      </c>
      <c r="B5" s="17"/>
      <c r="C5" s="11"/>
      <c r="D5" s="15"/>
      <c r="E5" s="11"/>
      <c r="F5" s="11"/>
      <c r="G5" s="11"/>
    </row>
    <row r="6" spans="1:7" ht="15" customHeight="1" x14ac:dyDescent="0.35">
      <c r="A6" s="18" t="s">
        <v>11</v>
      </c>
      <c r="B6" s="19">
        <v>2024</v>
      </c>
      <c r="C6" s="20"/>
      <c r="D6" s="15"/>
      <c r="E6" s="11"/>
      <c r="F6" s="11"/>
      <c r="G6" s="11"/>
    </row>
    <row r="7" spans="1:7" ht="15" customHeight="1" x14ac:dyDescent="0.35">
      <c r="A7" s="17"/>
      <c r="B7" s="21"/>
      <c r="C7" s="11"/>
      <c r="D7" s="15"/>
      <c r="E7" s="11"/>
      <c r="F7" s="11"/>
      <c r="G7" s="11"/>
    </row>
    <row r="8" spans="1:7" ht="15" customHeight="1" x14ac:dyDescent="0.35">
      <c r="A8" s="22" t="s">
        <v>12</v>
      </c>
      <c r="B8" s="20"/>
      <c r="C8" s="11"/>
      <c r="D8" s="15"/>
      <c r="E8" s="11"/>
      <c r="F8" s="11"/>
      <c r="G8" s="11"/>
    </row>
    <row r="9" spans="1:7" ht="15" customHeight="1" x14ac:dyDescent="0.35">
      <c r="A9" s="21"/>
      <c r="B9" s="17"/>
      <c r="C9" s="11"/>
      <c r="D9" s="15"/>
      <c r="E9" s="23"/>
      <c r="F9" s="10"/>
      <c r="G9" s="10"/>
    </row>
    <row r="10" spans="1:7" ht="47.5" customHeight="1" x14ac:dyDescent="0.35">
      <c r="A10" s="24" t="s">
        <v>50</v>
      </c>
      <c r="B10" s="25">
        <v>120</v>
      </c>
      <c r="C10" s="20"/>
      <c r="D10" s="15"/>
      <c r="E10" s="23"/>
      <c r="F10" s="10"/>
      <c r="G10" s="10"/>
    </row>
    <row r="11" spans="1:7" ht="15" customHeight="1" x14ac:dyDescent="0.35">
      <c r="A11" s="11"/>
      <c r="B11" s="26"/>
      <c r="C11" s="11"/>
      <c r="D11" s="15"/>
      <c r="E11" s="23"/>
      <c r="F11" s="10"/>
      <c r="G11" s="10"/>
    </row>
    <row r="12" spans="1:7" ht="15" customHeight="1" x14ac:dyDescent="0.35">
      <c r="A12" s="27"/>
      <c r="B12" s="27"/>
      <c r="C12" s="27"/>
      <c r="D12" s="28"/>
      <c r="E12" s="23"/>
      <c r="F12" s="10"/>
      <c r="G12" s="10"/>
    </row>
    <row r="13" spans="1:7" ht="15" customHeight="1" x14ac:dyDescent="0.35">
      <c r="A13" s="29" t="s">
        <v>14</v>
      </c>
      <c r="B13" s="30"/>
      <c r="C13" s="31" t="s">
        <v>15</v>
      </c>
      <c r="D13" s="31" t="s">
        <v>16</v>
      </c>
      <c r="E13" s="31" t="s">
        <v>66</v>
      </c>
      <c r="F13" s="10"/>
      <c r="G13" s="10"/>
    </row>
    <row r="14" spans="1:7" ht="15" customHeight="1" x14ac:dyDescent="0.35">
      <c r="A14" s="32" t="s">
        <v>17</v>
      </c>
      <c r="B14" s="26"/>
      <c r="C14" s="58">
        <f>VLOOKUP($B$6,Lookup!$A$6:$H$15,8,0)</f>
        <v>115</v>
      </c>
      <c r="D14" s="34" t="s">
        <v>51</v>
      </c>
      <c r="E14" s="23"/>
      <c r="F14" s="10"/>
      <c r="G14" s="10"/>
    </row>
    <row r="15" spans="1:7" ht="15" customHeight="1" x14ac:dyDescent="0.35">
      <c r="A15" s="11"/>
      <c r="B15" s="10"/>
      <c r="C15" s="11"/>
      <c r="D15" s="35"/>
      <c r="E15" s="11"/>
      <c r="F15" s="11"/>
      <c r="G15" s="11"/>
    </row>
    <row r="16" spans="1:7" ht="15" customHeight="1" x14ac:dyDescent="0.35">
      <c r="A16" s="16" t="s">
        <v>19</v>
      </c>
      <c r="B16" s="11"/>
      <c r="C16" s="11"/>
      <c r="D16" s="15"/>
      <c r="E16" s="11"/>
      <c r="F16" s="11"/>
      <c r="G16" s="11"/>
    </row>
    <row r="17" spans="1:7" ht="15" customHeight="1" x14ac:dyDescent="0.35">
      <c r="A17" s="39" t="s">
        <v>23</v>
      </c>
      <c r="B17" s="37">
        <f>VLOOKUP($B$6,Lookup!$A$6:$G$15,5,0)</f>
        <v>2</v>
      </c>
      <c r="C17" s="11"/>
      <c r="D17" s="15"/>
      <c r="E17" s="11"/>
      <c r="F17" s="11"/>
      <c r="G17" s="11"/>
    </row>
    <row r="18" spans="1:7" ht="15" customHeight="1" x14ac:dyDescent="0.35">
      <c r="A18" s="39" t="s">
        <v>24</v>
      </c>
      <c r="B18" s="37"/>
      <c r="C18" s="62">
        <f>IF(B10&lt;=120,B10*B17,"Exceeds maximum area")</f>
        <v>240</v>
      </c>
      <c r="D18" s="15"/>
      <c r="E18" s="11"/>
      <c r="F18" s="11"/>
      <c r="G18" s="11"/>
    </row>
    <row r="19" spans="1:7" ht="15" customHeight="1" x14ac:dyDescent="0.35">
      <c r="A19" s="41" t="s">
        <v>40</v>
      </c>
      <c r="B19" s="11"/>
      <c r="C19" s="58">
        <f>C14+C18</f>
        <v>355</v>
      </c>
      <c r="D19" s="15"/>
      <c r="E19" s="11"/>
      <c r="F19" s="11"/>
      <c r="G19" s="11"/>
    </row>
    <row r="20" spans="1:7" ht="15" customHeight="1" x14ac:dyDescent="0.35">
      <c r="A20" s="56"/>
      <c r="B20" s="11"/>
      <c r="C20" s="37"/>
      <c r="D20" s="15"/>
      <c r="E20" s="11"/>
      <c r="F20" s="11"/>
      <c r="G20" s="11"/>
    </row>
    <row r="21" spans="1:7" ht="15" customHeight="1" x14ac:dyDescent="0.35">
      <c r="A21" s="56"/>
      <c r="B21" s="11"/>
      <c r="C21" s="37"/>
      <c r="D21" s="15"/>
      <c r="E21" s="11"/>
      <c r="F21" s="11"/>
      <c r="G21" s="11"/>
    </row>
    <row r="22" spans="1:7" ht="15" customHeight="1" x14ac:dyDescent="0.35">
      <c r="A22" s="56"/>
      <c r="B22" s="11"/>
      <c r="C22" s="37"/>
      <c r="D22" s="15"/>
      <c r="E22" s="11"/>
      <c r="F22" s="11"/>
      <c r="G22" s="11"/>
    </row>
    <row r="23" spans="1:7" ht="15" customHeight="1" x14ac:dyDescent="0.35">
      <c r="A23" s="56"/>
      <c r="B23" s="11"/>
      <c r="C23" s="37"/>
      <c r="D23" s="15"/>
      <c r="E23" s="11"/>
      <c r="F23" s="11"/>
      <c r="G23" s="11"/>
    </row>
    <row r="24" spans="1:7" ht="14" customHeight="1" x14ac:dyDescent="0.35">
      <c r="A24" s="78" t="s">
        <v>41</v>
      </c>
      <c r="B24" s="79"/>
      <c r="C24" s="79"/>
      <c r="D24" s="79"/>
      <c r="E24" s="59"/>
      <c r="F24" s="59"/>
      <c r="G24" s="11"/>
    </row>
    <row r="25" spans="1:7" ht="15" customHeight="1" x14ac:dyDescent="0.35">
      <c r="A25" s="59"/>
      <c r="B25" s="59"/>
      <c r="C25" s="59"/>
      <c r="D25" s="59"/>
      <c r="E25" s="59"/>
      <c r="F25" s="59"/>
      <c r="G25" s="11"/>
    </row>
    <row r="26" spans="1:7" ht="15" customHeight="1" x14ac:dyDescent="0.35">
      <c r="A26" s="60" t="s">
        <v>42</v>
      </c>
      <c r="B26" s="11"/>
      <c r="C26" s="11"/>
      <c r="D26" s="15"/>
      <c r="E26" s="11"/>
      <c r="F26" s="11"/>
      <c r="G26" s="11"/>
    </row>
    <row r="27" spans="1:7" ht="15" customHeight="1" x14ac:dyDescent="0.35">
      <c r="A27" s="11"/>
      <c r="B27" s="11"/>
      <c r="C27" s="11"/>
      <c r="D27" s="15"/>
      <c r="E27" s="11"/>
      <c r="F27" s="11"/>
      <c r="G27" s="11"/>
    </row>
    <row r="28" spans="1:7" ht="15" customHeight="1" x14ac:dyDescent="0.35">
      <c r="A28" s="11"/>
      <c r="B28" s="11"/>
      <c r="C28" s="11"/>
      <c r="D28" s="15"/>
      <c r="E28" s="11"/>
      <c r="F28" s="11"/>
      <c r="G28" s="11"/>
    </row>
    <row r="29" spans="1:7" ht="15" customHeight="1" x14ac:dyDescent="0.35">
      <c r="A29" s="11"/>
      <c r="B29" s="11"/>
      <c r="C29" s="11"/>
      <c r="D29" s="15"/>
      <c r="E29" s="11"/>
      <c r="F29" s="11"/>
      <c r="G29" s="11"/>
    </row>
    <row r="30" spans="1:7" ht="15" customHeight="1" x14ac:dyDescent="0.35">
      <c r="A30" s="11"/>
      <c r="B30" s="11"/>
      <c r="C30" s="11"/>
      <c r="D30" s="15"/>
      <c r="E30" s="11"/>
      <c r="F30" s="11"/>
      <c r="G30" s="11"/>
    </row>
    <row r="31" spans="1:7" ht="15" customHeight="1" x14ac:dyDescent="0.35">
      <c r="A31" s="11"/>
      <c r="B31" s="11"/>
      <c r="C31" s="11"/>
      <c r="D31" s="15"/>
      <c r="E31" s="11"/>
      <c r="F31" s="11"/>
      <c r="G31" s="11"/>
    </row>
    <row r="32" spans="1:7" ht="15" customHeight="1" x14ac:dyDescent="0.35">
      <c r="A32" s="11"/>
      <c r="B32" s="11"/>
      <c r="C32" s="11"/>
      <c r="D32" s="15"/>
      <c r="E32" s="11"/>
      <c r="F32" s="11"/>
      <c r="G32" s="11"/>
    </row>
    <row r="33" spans="1:7" ht="15" customHeight="1" x14ac:dyDescent="0.35">
      <c r="A33" s="11"/>
      <c r="B33" s="11"/>
      <c r="C33" s="11"/>
      <c r="D33" s="15"/>
      <c r="E33" s="11"/>
      <c r="F33" s="11"/>
      <c r="G33" s="11"/>
    </row>
    <row r="34" spans="1:7" ht="15" customHeight="1" x14ac:dyDescent="0.35">
      <c r="A34" s="11"/>
      <c r="B34" s="11"/>
      <c r="C34" s="11"/>
      <c r="D34" s="15"/>
      <c r="E34" s="11"/>
      <c r="F34" s="11"/>
      <c r="G34" s="11"/>
    </row>
  </sheetData>
  <mergeCells count="1">
    <mergeCell ref="A24:D24"/>
  </mergeCell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3"/>
  <sheetViews>
    <sheetView showGridLines="0" tabSelected="1" workbookViewId="0">
      <selection activeCell="I5" sqref="I5"/>
    </sheetView>
  </sheetViews>
  <sheetFormatPr defaultColWidth="22.453125" defaultRowHeight="14" customHeight="1" x14ac:dyDescent="0.35"/>
  <cols>
    <col min="1" max="1" width="22.81640625" style="5" customWidth="1"/>
    <col min="2" max="2" width="18.453125" style="5" customWidth="1"/>
    <col min="3" max="3" width="22.81640625" style="5" customWidth="1"/>
    <col min="4" max="4" width="20.81640625" style="5" customWidth="1"/>
    <col min="5" max="5" width="16.81640625" style="5" customWidth="1"/>
    <col min="6" max="6" width="17.453125" style="5" customWidth="1"/>
    <col min="7" max="7" width="18.453125" style="5" customWidth="1"/>
    <col min="8" max="8" width="16" style="5" customWidth="1"/>
    <col min="9" max="256" width="22.453125" style="5" customWidth="1"/>
  </cols>
  <sheetData>
    <row r="1" spans="1:8" ht="15" customHeight="1" x14ac:dyDescent="0.35">
      <c r="A1" s="11"/>
      <c r="B1" s="11"/>
      <c r="C1" s="11"/>
      <c r="D1" s="11"/>
      <c r="E1" s="11"/>
      <c r="F1" s="11"/>
      <c r="G1" s="11"/>
      <c r="H1" s="11"/>
    </row>
    <row r="2" spans="1:8" ht="15" customHeight="1" x14ac:dyDescent="0.35">
      <c r="A2" s="63" t="s">
        <v>53</v>
      </c>
      <c r="B2" s="63" t="s">
        <v>54</v>
      </c>
      <c r="C2" s="63" t="s">
        <v>55</v>
      </c>
      <c r="D2" s="11"/>
      <c r="E2" s="11"/>
      <c r="F2" s="11"/>
      <c r="G2" s="11"/>
      <c r="H2" s="11"/>
    </row>
    <row r="3" spans="1:8" ht="15" customHeight="1" x14ac:dyDescent="0.35">
      <c r="A3" s="64" t="s">
        <v>56</v>
      </c>
      <c r="B3" s="65"/>
      <c r="C3" s="65"/>
      <c r="D3" s="64"/>
      <c r="E3" s="11"/>
      <c r="F3" s="11"/>
      <c r="G3" s="11"/>
      <c r="H3" s="11"/>
    </row>
    <row r="4" spans="1:8" ht="15" customHeight="1" x14ac:dyDescent="0.35">
      <c r="A4" s="21"/>
      <c r="B4" s="21"/>
      <c r="C4" s="21"/>
      <c r="D4" s="11"/>
      <c r="E4" s="11"/>
      <c r="F4" s="11"/>
      <c r="G4" s="11"/>
      <c r="H4" s="11"/>
    </row>
    <row r="5" spans="1:8" ht="15" customHeight="1" x14ac:dyDescent="0.35">
      <c r="A5" s="10"/>
      <c r="B5" s="16" t="s">
        <v>57</v>
      </c>
      <c r="C5" s="10"/>
      <c r="D5" s="10"/>
      <c r="E5" s="10"/>
      <c r="F5" s="66">
        <v>0.05</v>
      </c>
      <c r="G5" s="10"/>
      <c r="H5" s="11"/>
    </row>
    <row r="6" spans="1:8" ht="28" customHeight="1" x14ac:dyDescent="0.35">
      <c r="A6" s="67" t="s">
        <v>58</v>
      </c>
      <c r="B6" s="67" t="s">
        <v>59</v>
      </c>
      <c r="C6" s="67" t="s">
        <v>60</v>
      </c>
      <c r="D6" s="67" t="s">
        <v>61</v>
      </c>
      <c r="E6" s="67" t="s">
        <v>62</v>
      </c>
      <c r="F6" s="67" t="s">
        <v>63</v>
      </c>
      <c r="G6" s="67" t="s">
        <v>64</v>
      </c>
      <c r="H6" s="68" t="s">
        <v>65</v>
      </c>
    </row>
    <row r="7" spans="1:8" ht="15" hidden="1" customHeight="1" x14ac:dyDescent="0.35">
      <c r="A7" s="69">
        <v>2021</v>
      </c>
      <c r="B7" s="70"/>
      <c r="C7" s="11"/>
      <c r="D7" s="11"/>
      <c r="E7" s="11"/>
      <c r="F7" s="11"/>
      <c r="G7" s="11"/>
      <c r="H7" s="37">
        <v>100</v>
      </c>
    </row>
    <row r="8" spans="1:8" ht="15" hidden="1" customHeight="1" x14ac:dyDescent="0.35">
      <c r="A8" s="69">
        <v>2022</v>
      </c>
      <c r="B8" s="71"/>
      <c r="C8" s="37">
        <v>1059</v>
      </c>
      <c r="D8" s="37">
        <v>2188</v>
      </c>
      <c r="E8" s="37">
        <v>1.85</v>
      </c>
      <c r="F8" s="37">
        <v>3540</v>
      </c>
      <c r="G8" s="37">
        <v>2200</v>
      </c>
      <c r="H8" s="37">
        <v>106</v>
      </c>
    </row>
    <row r="9" spans="1:8" ht="15" hidden="1" customHeight="1" x14ac:dyDescent="0.35">
      <c r="A9" s="72">
        <v>2023</v>
      </c>
      <c r="B9" s="75">
        <v>0.05</v>
      </c>
      <c r="C9" s="51">
        <f>ROUND(C8*(1+$B9),0)</f>
        <v>1112</v>
      </c>
      <c r="D9" s="37">
        <f t="shared" ref="D9:D23" si="0">ROUND(D8*(1+$B9),0)</f>
        <v>2297</v>
      </c>
      <c r="E9" s="37">
        <f t="shared" ref="E9:E23" si="1">ROUND(E8*(1+$B9),2)</f>
        <v>1.94</v>
      </c>
      <c r="F9" s="37">
        <f t="shared" ref="F9:F23" si="2">ROUND(F8*(1+$F$5),0)</f>
        <v>3717</v>
      </c>
      <c r="G9" s="37">
        <f t="shared" ref="G9:H12" si="3">ROUND(G8*(1+$B9),0)</f>
        <v>2310</v>
      </c>
      <c r="H9" s="37">
        <f t="shared" si="3"/>
        <v>111</v>
      </c>
    </row>
    <row r="10" spans="1:8" ht="15" hidden="1" customHeight="1" x14ac:dyDescent="0.35">
      <c r="A10" s="72">
        <v>2024</v>
      </c>
      <c r="B10" s="76">
        <v>3.2000000000000001E-2</v>
      </c>
      <c r="C10" s="51">
        <f t="shared" ref="C10:C23" si="4">ROUND(C9*(1+$B10),0)</f>
        <v>1148</v>
      </c>
      <c r="D10" s="37">
        <f t="shared" si="0"/>
        <v>2371</v>
      </c>
      <c r="E10" s="37">
        <f t="shared" si="1"/>
        <v>2</v>
      </c>
      <c r="F10" s="37">
        <f t="shared" si="2"/>
        <v>3903</v>
      </c>
      <c r="G10" s="37">
        <f t="shared" si="3"/>
        <v>2384</v>
      </c>
      <c r="H10" s="37">
        <f t="shared" si="3"/>
        <v>115</v>
      </c>
    </row>
    <row r="11" spans="1:8" ht="15" customHeight="1" x14ac:dyDescent="0.35">
      <c r="A11" s="72">
        <v>2025</v>
      </c>
      <c r="B11" s="73">
        <v>0.03</v>
      </c>
      <c r="C11" s="51">
        <v>1112</v>
      </c>
      <c r="D11" s="37">
        <f>ROUND(D10*(1+$B11),0)</f>
        <v>2442</v>
      </c>
      <c r="E11" s="37">
        <f t="shared" si="1"/>
        <v>2.06</v>
      </c>
      <c r="F11" s="37">
        <f>ROUND(F10*(1+$F$5),0)</f>
        <v>4098</v>
      </c>
      <c r="G11" s="37">
        <f t="shared" si="3"/>
        <v>2456</v>
      </c>
      <c r="H11" s="37">
        <f t="shared" si="3"/>
        <v>118</v>
      </c>
    </row>
    <row r="12" spans="1:8" ht="15" customHeight="1" x14ac:dyDescent="0.35">
      <c r="A12" s="72">
        <v>2026</v>
      </c>
      <c r="B12" s="73">
        <v>0.03</v>
      </c>
      <c r="C12" s="51">
        <v>1112</v>
      </c>
      <c r="D12" s="37">
        <f t="shared" si="0"/>
        <v>2515</v>
      </c>
      <c r="E12" s="37">
        <v>2.5</v>
      </c>
      <c r="F12" s="37">
        <f>ROUND(F11*(1+$F$5),0)</f>
        <v>4303</v>
      </c>
      <c r="G12" s="37">
        <f t="shared" si="3"/>
        <v>2530</v>
      </c>
      <c r="H12" s="37">
        <f t="shared" si="3"/>
        <v>122</v>
      </c>
    </row>
    <row r="13" spans="1:8" ht="15" customHeight="1" x14ac:dyDescent="0.35">
      <c r="A13" s="72">
        <v>2027</v>
      </c>
      <c r="B13" s="73">
        <v>0.03</v>
      </c>
      <c r="C13" s="51">
        <f t="shared" si="4"/>
        <v>1145</v>
      </c>
      <c r="D13" s="37">
        <f t="shared" si="0"/>
        <v>2590</v>
      </c>
      <c r="E13" s="37">
        <f t="shared" si="1"/>
        <v>2.58</v>
      </c>
      <c r="F13" s="37">
        <f>ROUND(F12*(1+$F$5),0)</f>
        <v>4518</v>
      </c>
      <c r="G13" s="37">
        <f>ROUND(G12*(1+$B13),0)</f>
        <v>2606</v>
      </c>
      <c r="H13" s="37">
        <f t="shared" ref="H13:H22" si="5">ROUND(H12*(1+$B13),0)</f>
        <v>126</v>
      </c>
    </row>
    <row r="14" spans="1:8" ht="15" customHeight="1" x14ac:dyDescent="0.35">
      <c r="A14" s="72">
        <v>2028</v>
      </c>
      <c r="B14" s="73">
        <v>0.03</v>
      </c>
      <c r="C14" s="51">
        <f t="shared" si="4"/>
        <v>1179</v>
      </c>
      <c r="D14" s="37">
        <f t="shared" si="0"/>
        <v>2668</v>
      </c>
      <c r="E14" s="37">
        <f t="shared" si="1"/>
        <v>2.66</v>
      </c>
      <c r="F14" s="37">
        <f>ROUND(F13*(1+$F$5),0)</f>
        <v>4744</v>
      </c>
      <c r="G14" s="37">
        <f t="shared" ref="G14:G23" si="6">ROUND(G13*(1+$B14),0)</f>
        <v>2684</v>
      </c>
      <c r="H14" s="37">
        <f t="shared" si="5"/>
        <v>130</v>
      </c>
    </row>
    <row r="15" spans="1:8" ht="15" customHeight="1" x14ac:dyDescent="0.35">
      <c r="A15" s="72">
        <v>2029</v>
      </c>
      <c r="B15" s="73">
        <v>0.03</v>
      </c>
      <c r="C15" s="51">
        <f t="shared" si="4"/>
        <v>1214</v>
      </c>
      <c r="D15" s="37">
        <f t="shared" si="0"/>
        <v>2748</v>
      </c>
      <c r="E15" s="37">
        <f t="shared" si="1"/>
        <v>2.74</v>
      </c>
      <c r="F15" s="37">
        <f>ROUND(F14*(1+$F$5),0)</f>
        <v>4981</v>
      </c>
      <c r="G15" s="37">
        <f t="shared" si="6"/>
        <v>2765</v>
      </c>
      <c r="H15" s="37">
        <f t="shared" si="5"/>
        <v>134</v>
      </c>
    </row>
    <row r="16" spans="1:8" ht="15" customHeight="1" x14ac:dyDescent="0.35">
      <c r="A16" s="72">
        <v>2030</v>
      </c>
      <c r="B16" s="73">
        <v>0.03</v>
      </c>
      <c r="C16" s="51">
        <f t="shared" si="4"/>
        <v>1250</v>
      </c>
      <c r="D16" s="37">
        <f t="shared" si="0"/>
        <v>2830</v>
      </c>
      <c r="E16" s="37">
        <f t="shared" si="1"/>
        <v>2.82</v>
      </c>
      <c r="F16" s="37">
        <f t="shared" si="2"/>
        <v>5230</v>
      </c>
      <c r="G16" s="37">
        <f t="shared" si="6"/>
        <v>2848</v>
      </c>
      <c r="H16" s="37">
        <f t="shared" si="5"/>
        <v>138</v>
      </c>
    </row>
    <row r="17" spans="1:8" ht="15" customHeight="1" x14ac:dyDescent="0.35">
      <c r="A17" s="72">
        <v>2031</v>
      </c>
      <c r="B17" s="73">
        <v>0.03</v>
      </c>
      <c r="C17" s="51">
        <f t="shared" si="4"/>
        <v>1288</v>
      </c>
      <c r="D17" s="37">
        <f t="shared" si="0"/>
        <v>2915</v>
      </c>
      <c r="E17" s="37">
        <f t="shared" si="1"/>
        <v>2.9</v>
      </c>
      <c r="F17" s="37">
        <f t="shared" si="2"/>
        <v>5492</v>
      </c>
      <c r="G17" s="37">
        <f t="shared" si="6"/>
        <v>2933</v>
      </c>
      <c r="H17" s="37">
        <f t="shared" si="5"/>
        <v>142</v>
      </c>
    </row>
    <row r="18" spans="1:8" ht="15" customHeight="1" x14ac:dyDescent="0.35">
      <c r="A18" s="72">
        <v>2032</v>
      </c>
      <c r="B18" s="73">
        <v>0.03</v>
      </c>
      <c r="C18" s="51">
        <f t="shared" si="4"/>
        <v>1327</v>
      </c>
      <c r="D18" s="37">
        <f t="shared" si="0"/>
        <v>3002</v>
      </c>
      <c r="E18" s="37">
        <f t="shared" si="1"/>
        <v>2.99</v>
      </c>
      <c r="F18" s="37">
        <f t="shared" si="2"/>
        <v>5767</v>
      </c>
      <c r="G18" s="37">
        <f t="shared" si="6"/>
        <v>3021</v>
      </c>
      <c r="H18" s="37">
        <f t="shared" si="5"/>
        <v>146</v>
      </c>
    </row>
    <row r="19" spans="1:8" ht="15" customHeight="1" x14ac:dyDescent="0.35">
      <c r="A19" s="72">
        <v>2033</v>
      </c>
      <c r="B19" s="73">
        <v>0.03</v>
      </c>
      <c r="C19" s="51">
        <f t="shared" si="4"/>
        <v>1367</v>
      </c>
      <c r="D19" s="37">
        <f t="shared" si="0"/>
        <v>3092</v>
      </c>
      <c r="E19" s="37">
        <f t="shared" si="1"/>
        <v>3.08</v>
      </c>
      <c r="F19" s="37">
        <f t="shared" si="2"/>
        <v>6055</v>
      </c>
      <c r="G19" s="37">
        <f t="shared" si="6"/>
        <v>3112</v>
      </c>
      <c r="H19" s="37">
        <f t="shared" si="5"/>
        <v>150</v>
      </c>
    </row>
    <row r="20" spans="1:8" ht="15" customHeight="1" x14ac:dyDescent="0.35">
      <c r="A20" s="72">
        <v>2034</v>
      </c>
      <c r="B20" s="73">
        <v>0.03</v>
      </c>
      <c r="C20" s="51">
        <f t="shared" si="4"/>
        <v>1408</v>
      </c>
      <c r="D20" s="37">
        <f t="shared" si="0"/>
        <v>3185</v>
      </c>
      <c r="E20" s="37">
        <f t="shared" si="1"/>
        <v>3.17</v>
      </c>
      <c r="F20" s="37">
        <f t="shared" si="2"/>
        <v>6358</v>
      </c>
      <c r="G20" s="37">
        <f t="shared" si="6"/>
        <v>3205</v>
      </c>
      <c r="H20" s="37">
        <f t="shared" si="5"/>
        <v>155</v>
      </c>
    </row>
    <row r="21" spans="1:8" ht="15" customHeight="1" x14ac:dyDescent="0.35">
      <c r="A21" s="72">
        <v>2035</v>
      </c>
      <c r="B21" s="73">
        <v>0.03</v>
      </c>
      <c r="C21" s="51">
        <f t="shared" si="4"/>
        <v>1450</v>
      </c>
      <c r="D21" s="37">
        <f t="shared" si="0"/>
        <v>3281</v>
      </c>
      <c r="E21" s="37">
        <f t="shared" si="1"/>
        <v>3.27</v>
      </c>
      <c r="F21" s="37">
        <f t="shared" si="2"/>
        <v>6676</v>
      </c>
      <c r="G21" s="37">
        <f t="shared" si="6"/>
        <v>3301</v>
      </c>
      <c r="H21" s="37">
        <f t="shared" si="5"/>
        <v>160</v>
      </c>
    </row>
    <row r="22" spans="1:8" ht="15" customHeight="1" x14ac:dyDescent="0.35">
      <c r="A22" s="72">
        <v>2036</v>
      </c>
      <c r="B22" s="73">
        <v>0.03</v>
      </c>
      <c r="C22" s="51">
        <f t="shared" si="4"/>
        <v>1494</v>
      </c>
      <c r="D22" s="37">
        <f t="shared" si="0"/>
        <v>3379</v>
      </c>
      <c r="E22" s="37">
        <f t="shared" si="1"/>
        <v>3.37</v>
      </c>
      <c r="F22" s="37">
        <f t="shared" si="2"/>
        <v>7010</v>
      </c>
      <c r="G22" s="37">
        <f t="shared" si="6"/>
        <v>3400</v>
      </c>
      <c r="H22" s="37">
        <f t="shared" si="5"/>
        <v>165</v>
      </c>
    </row>
    <row r="23" spans="1:8" ht="15" customHeight="1" x14ac:dyDescent="0.35">
      <c r="A23" s="72">
        <v>2037</v>
      </c>
      <c r="B23" s="73">
        <v>0.03</v>
      </c>
      <c r="C23" s="51">
        <f t="shared" si="4"/>
        <v>1539</v>
      </c>
      <c r="D23" s="37">
        <f t="shared" si="0"/>
        <v>3480</v>
      </c>
      <c r="E23" s="37">
        <f t="shared" si="1"/>
        <v>3.47</v>
      </c>
      <c r="F23" s="37">
        <f t="shared" si="2"/>
        <v>7361</v>
      </c>
      <c r="G23" s="37">
        <f t="shared" si="6"/>
        <v>3502</v>
      </c>
      <c r="H23" s="37">
        <f>ROUND(H22*(1+$B23),0)</f>
        <v>170</v>
      </c>
    </row>
  </sheetData>
  <pageMargins left="0.7" right="0.7" top="0.75" bottom="0.75" header="0.3" footer="0.3"/>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Export Summary</vt:lpstr>
      <vt:lpstr>New Construction_Primary Res.</vt:lpstr>
      <vt:lpstr>400-999sqft</vt:lpstr>
      <vt:lpstr>Renovation or Addition</vt:lpstr>
      <vt:lpstr>Campground Sheds</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Fewster</dc:creator>
  <cp:lastModifiedBy>Tenaya McCullough</cp:lastModifiedBy>
  <cp:lastPrinted>2026-02-17T21:07:30Z</cp:lastPrinted>
  <dcterms:created xsi:type="dcterms:W3CDTF">2023-05-06T17:47:49Z</dcterms:created>
  <dcterms:modified xsi:type="dcterms:W3CDTF">2026-02-18T00:30:58Z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d90af5-2786-4ece-93a7-cf8ecbbdad0a_Enabled">
    <vt:lpwstr>true</vt:lpwstr>
  </property>
  <property fmtid="{D5CDD505-2E9C-101B-9397-08002B2CF9AE}" pid="3" name="MSIP_Label_36d90af5-2786-4ece-93a7-cf8ecbbdad0a_SetDate">
    <vt:lpwstr>2024-03-21T02:53:25Z</vt:lpwstr>
  </property>
  <property fmtid="{D5CDD505-2E9C-101B-9397-08002B2CF9AE}" pid="4" name="MSIP_Label_36d90af5-2786-4ece-93a7-cf8ecbbdad0a_Method">
    <vt:lpwstr>Standard</vt:lpwstr>
  </property>
  <property fmtid="{D5CDD505-2E9C-101B-9397-08002B2CF9AE}" pid="5" name="MSIP_Label_36d90af5-2786-4ece-93a7-cf8ecbbdad0a_Name">
    <vt:lpwstr>defa4170-0d19-0005-0004-bc88714345d2</vt:lpwstr>
  </property>
  <property fmtid="{D5CDD505-2E9C-101B-9397-08002B2CF9AE}" pid="6" name="MSIP_Label_36d90af5-2786-4ece-93a7-cf8ecbbdad0a_SiteId">
    <vt:lpwstr>4dd30c56-6534-42ea-8e25-03214368f83d</vt:lpwstr>
  </property>
  <property fmtid="{D5CDD505-2E9C-101B-9397-08002B2CF9AE}" pid="7" name="MSIP_Label_36d90af5-2786-4ece-93a7-cf8ecbbdad0a_ActionId">
    <vt:lpwstr>e70a2534-cce6-4ddc-a20c-b9f2325e7960</vt:lpwstr>
  </property>
  <property fmtid="{D5CDD505-2E9C-101B-9397-08002B2CF9AE}" pid="8" name="MSIP_Label_36d90af5-2786-4ece-93a7-cf8ecbbdad0a_ContentBits">
    <vt:lpwstr>0</vt:lpwstr>
  </property>
</Properties>
</file>